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christopher/Entwicklung/Entwicklung/Node/vermietly/landingpage/public/blog/"/>
    </mc:Choice>
  </mc:AlternateContent>
  <xr:revisionPtr revIDLastSave="0" documentId="13_ncr:1_{CF7CC028-CCFB-CA4A-BEF8-18E848D957F8}" xr6:coauthVersionLast="47" xr6:coauthVersionMax="47" xr10:uidLastSave="{00000000-0000-0000-0000-000000000000}"/>
  <bookViews>
    <workbookView xWindow="34120" yWindow="500" windowWidth="34160" windowHeight="28300" tabRatio="500" activeTab="4" xr2:uid="{00000000-000D-0000-FFFF-FFFF00000000}"/>
  </bookViews>
  <sheets>
    <sheet name="BITTE LESEN" sheetId="1" r:id="rId1"/>
    <sheet name="Eingabe" sheetId="2" r:id="rId2"/>
    <sheet name="Heizkosten" sheetId="3" r:id="rId3"/>
    <sheet name="Warmwasser" sheetId="4" r:id="rId4"/>
    <sheet name="Zusammenfassung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3" i="5" l="1"/>
  <c r="A22" i="5"/>
  <c r="A21" i="5"/>
  <c r="A20" i="5"/>
  <c r="A19" i="5"/>
  <c r="A18" i="5"/>
  <c r="E11" i="5"/>
  <c r="A11" i="5"/>
  <c r="E10" i="5"/>
  <c r="A10" i="5"/>
  <c r="E9" i="5"/>
  <c r="A9" i="5"/>
  <c r="E8" i="5"/>
  <c r="A8" i="5"/>
  <c r="E7" i="5"/>
  <c r="E12" i="5" s="1"/>
  <c r="A7" i="5"/>
  <c r="E6" i="5"/>
  <c r="A6" i="5"/>
  <c r="A3" i="5"/>
  <c r="A2" i="5"/>
  <c r="D16" i="4"/>
  <c r="E16" i="4" s="1"/>
  <c r="C16" i="4"/>
  <c r="B16" i="4"/>
  <c r="A16" i="4"/>
  <c r="C15" i="4"/>
  <c r="B15" i="4"/>
  <c r="A15" i="4"/>
  <c r="C14" i="4"/>
  <c r="B14" i="4"/>
  <c r="A14" i="4"/>
  <c r="C13" i="4"/>
  <c r="B13" i="4"/>
  <c r="A13" i="4"/>
  <c r="C12" i="4"/>
  <c r="B12" i="4"/>
  <c r="A12" i="4"/>
  <c r="C11" i="4"/>
  <c r="B11" i="4"/>
  <c r="A11" i="4"/>
  <c r="B8" i="4"/>
  <c r="B7" i="4"/>
  <c r="B5" i="4"/>
  <c r="B4" i="4"/>
  <c r="A2" i="4"/>
  <c r="C16" i="3"/>
  <c r="B16" i="3"/>
  <c r="A16" i="3"/>
  <c r="C15" i="3"/>
  <c r="B15" i="3"/>
  <c r="A15" i="3"/>
  <c r="C14" i="3"/>
  <c r="B14" i="3"/>
  <c r="A14" i="3"/>
  <c r="C13" i="3"/>
  <c r="B13" i="3"/>
  <c r="A13" i="3"/>
  <c r="C12" i="3"/>
  <c r="B12" i="3"/>
  <c r="A12" i="3"/>
  <c r="C11" i="3"/>
  <c r="B11" i="3"/>
  <c r="A11" i="3"/>
  <c r="B5" i="3"/>
  <c r="A2" i="3"/>
  <c r="F44" i="2"/>
  <c r="E44" i="2"/>
  <c r="D44" i="2"/>
  <c r="C44" i="2"/>
  <c r="B30" i="2"/>
  <c r="B25" i="2"/>
  <c r="B31" i="2" s="1"/>
  <c r="B15" i="2"/>
  <c r="D13" i="4" l="1"/>
  <c r="E13" i="4" s="1"/>
  <c r="H13" i="4" s="1"/>
  <c r="C8" i="5" s="1"/>
  <c r="D11" i="4"/>
  <c r="E11" i="4" s="1"/>
  <c r="D15" i="4"/>
  <c r="E15" i="4" s="1"/>
  <c r="H15" i="4" s="1"/>
  <c r="C10" i="5" s="1"/>
  <c r="D12" i="4"/>
  <c r="E12" i="4" s="1"/>
  <c r="H12" i="4" s="1"/>
  <c r="C7" i="5" s="1"/>
  <c r="D14" i="4"/>
  <c r="E14" i="4" s="1"/>
  <c r="H14" i="4" s="1"/>
  <c r="C9" i="5" s="1"/>
  <c r="D11" i="3"/>
  <c r="D12" i="3"/>
  <c r="D13" i="3"/>
  <c r="D14" i="3"/>
  <c r="D15" i="3"/>
  <c r="D16" i="3"/>
  <c r="B23" i="5"/>
  <c r="C23" i="5" s="1"/>
  <c r="F13" i="4"/>
  <c r="G13" i="4" s="1"/>
  <c r="F11" i="4"/>
  <c r="G11" i="4" s="1"/>
  <c r="F12" i="4"/>
  <c r="G12" i="4" s="1"/>
  <c r="F14" i="4"/>
  <c r="G14" i="4" s="1"/>
  <c r="F16" i="3"/>
  <c r="F15" i="4"/>
  <c r="G15" i="4" s="1"/>
  <c r="F16" i="4"/>
  <c r="G16" i="4" s="1"/>
  <c r="H16" i="4" s="1"/>
  <c r="C11" i="5" s="1"/>
  <c r="F15" i="3"/>
  <c r="B18" i="5"/>
  <c r="C18" i="5" s="1"/>
  <c r="F14" i="3"/>
  <c r="B19" i="5"/>
  <c r="C19" i="5" s="1"/>
  <c r="B20" i="5"/>
  <c r="C20" i="5" s="1"/>
  <c r="F12" i="3"/>
  <c r="B21" i="5"/>
  <c r="C21" i="5" s="1"/>
  <c r="F11" i="3"/>
  <c r="B22" i="5"/>
  <c r="C22" i="5" s="1"/>
  <c r="F13" i="3"/>
  <c r="G13" i="3" s="1"/>
  <c r="B4" i="3"/>
  <c r="B8" i="3"/>
  <c r="B7" i="3"/>
  <c r="H11" i="4" l="1"/>
  <c r="E17" i="4"/>
  <c r="E11" i="3"/>
  <c r="E12" i="3"/>
  <c r="H12" i="3" s="1"/>
  <c r="B7" i="5" s="1"/>
  <c r="D7" i="5" s="1"/>
  <c r="F7" i="5" s="1"/>
  <c r="E13" i="3"/>
  <c r="H13" i="3" s="1"/>
  <c r="B8" i="5" s="1"/>
  <c r="D8" i="5" s="1"/>
  <c r="F8" i="5" s="1"/>
  <c r="E14" i="3"/>
  <c r="H14" i="3" s="1"/>
  <c r="B9" i="5" s="1"/>
  <c r="D9" i="5" s="1"/>
  <c r="F9" i="5" s="1"/>
  <c r="E16" i="3"/>
  <c r="G16" i="3"/>
  <c r="E15" i="3"/>
  <c r="H15" i="3" s="1"/>
  <c r="B10" i="5" s="1"/>
  <c r="D10" i="5" s="1"/>
  <c r="F10" i="5" s="1"/>
  <c r="G17" i="4"/>
  <c r="G15" i="3"/>
  <c r="G14" i="3"/>
  <c r="G12" i="3"/>
  <c r="G11" i="3"/>
  <c r="H17" i="4" l="1"/>
  <c r="C6" i="5"/>
  <c r="C12" i="5" s="1"/>
  <c r="E17" i="3"/>
  <c r="H11" i="3"/>
  <c r="G17" i="3"/>
  <c r="H16" i="3"/>
  <c r="B11" i="5" s="1"/>
  <c r="D11" i="5" s="1"/>
  <c r="F11" i="5" s="1"/>
  <c r="H17" i="3" l="1"/>
  <c r="B6" i="5"/>
  <c r="D6" i="5" l="1"/>
  <c r="B12" i="5"/>
  <c r="D12" i="5" l="1"/>
  <c r="F6" i="5"/>
  <c r="F12" i="5" s="1"/>
</calcChain>
</file>

<file path=xl/sharedStrings.xml><?xml version="1.0" encoding="utf-8"?>
<sst xmlns="http://schemas.openxmlformats.org/spreadsheetml/2006/main" count="143" uniqueCount="127">
  <si>
    <t>vermieter1.de</t>
  </si>
  <si>
    <t>Heizkostenabrechnung Excel-Vorlage</t>
  </si>
  <si>
    <t>Kostenlose Vorlage nach HeizkostenV (HeizKV) | Stand 2026</t>
  </si>
  <si>
    <t>SO NUTZEN SIE DIESE VORLAGE</t>
  </si>
  <si>
    <t xml:space="preserve">  1</t>
  </si>
  <si>
    <t>Eingabe-Blatt ausfüllen
Gebäudedaten, Heizkosten, Zählerstände aller Wohneinheiten und CO2-Daten in die blau hinterlegten Felder eintragen.</t>
  </si>
  <si>
    <t xml:space="preserve">  2</t>
  </si>
  <si>
    <t>Aufteilung wählen
Im Eingabe-Blatt die Aufteilung festlegen: 70/30, 60/40 oder 50/50 (Verbrauch/Fläche). Gilt für Heizung und Warmwasser.</t>
  </si>
  <si>
    <t xml:space="preserve">  3</t>
  </si>
  <si>
    <t>Abrechnung prüfen
Die Blätter «Heizkosten» und «Warmwasser» berechnen automatisch die Anteile. Die «Zusammenfassung» zeigt das Endergebnis pro Mieter.</t>
  </si>
  <si>
    <t xml:space="preserve">  4</t>
  </si>
  <si>
    <t>Ausdrucken &amp; versenden
Drucken Sie die Zusammenfassung für jeden Mieter aus und versenden Sie diese fristgerecht.</t>
  </si>
  <si>
    <t>WICHTIGE HINWEISE</t>
  </si>
  <si>
    <t xml:space="preserve">  ⚠  Für max. 6 Wohneinheiten – Bei mehr Einheiten müssen zusätzliche Zeilen eingefügt werden.</t>
  </si>
  <si>
    <t xml:space="preserve">  ⚠  Keine automatische Rechtsprüfung – Prüfen Sie selbst, ob alle Angaben HeizkostenV-konform sind.</t>
  </si>
  <si>
    <t xml:space="preserve">  ⚠  CO2-Kosten manuell – Tragen Sie den Vermieteranteil manuell ein (unser CO2-Rechner hilft).</t>
  </si>
  <si>
    <t xml:space="preserve">  ⚠  Warmwasser § 9 vereinfacht – Die Vorlage nutzt Ihren eingetragenen WW-Kostenanteil, nicht die Formel.</t>
  </si>
  <si>
    <t xml:space="preserve">  TIPP FÜR VERMIETER</t>
  </si>
  <si>
    <t xml:space="preserve">  Heizkostenabrechnung automatisch erstellen?</t>
  </si>
  <si>
    <t xml:space="preserve">  ✓  HeizkostenV-konforme Aufteilung (50-70% Verbrauch) automatisch</t>
  </si>
  <si>
    <t xml:space="preserve">  ✓  CO2-Kostenaufteilung nach 10-Stufen-Modell integriert</t>
  </si>
  <si>
    <t xml:space="preserve">  ✓  Warmwasser nach § 9 HeizkostenV automatisch berechnet</t>
  </si>
  <si>
    <t xml:space="preserve">  ✓  Leerstand und Mieterwechsel korrekt berücksichtigt</t>
  </si>
  <si>
    <t xml:space="preserve">  ✓  PDF-Export mit allen Pflichtangaben</t>
  </si>
  <si>
    <t xml:space="preserve">  ✓  DSGVO-konform &amp; Made in Germany</t>
  </si>
  <si>
    <t xml:space="preserve">  10% RABATT AUF ALLE TARIFE</t>
  </si>
  <si>
    <t xml:space="preserve">  Gutscheincode:   EXCEL10</t>
  </si>
  <si>
    <t xml:space="preserve">  Gültig für Monats- und Jahresabos. Nicht mit anderen Aktionen kombinierbar.</t>
  </si>
  <si>
    <t>vermieter1.de  |  Fragen? support@vermieter1.de</t>
  </si>
  <si>
    <t>© 2026 vermieter1.de – Die Vermieter-Software für private Vermieter</t>
  </si>
  <si>
    <t>HEIZKOSTENABRECHNUNG – EINGABEMASKE</t>
  </si>
  <si>
    <t>GEBÄUDEDATEN</t>
  </si>
  <si>
    <t>Gesamtwohnfläche des Gebäudes (m²)</t>
  </si>
  <si>
    <t>Summe aller Wohnflächen</t>
  </si>
  <si>
    <t>Anzahl Wohneinheiten</t>
  </si>
  <si>
    <t>Max. 6 in dieser Vorlage</t>
  </si>
  <si>
    <t>Abrechnungszeitraum von</t>
  </si>
  <si>
    <t>01.01.2025</t>
  </si>
  <si>
    <t>Abrechnungszeitraum bis</t>
  </si>
  <si>
    <t>31.12.2025</t>
  </si>
  <si>
    <t>VERMIETER- UND MIETERDATEN</t>
  </si>
  <si>
    <t>Name des Vermieters</t>
  </si>
  <si>
    <t>Max Mustermann</t>
  </si>
  <si>
    <t>Anschrift Vermieter</t>
  </si>
  <si>
    <t>Hauptstraße 10, 12345 Musterstadt</t>
  </si>
  <si>
    <t>KOSTENAUFTEILUNG NACH § 7 HeizkostenV</t>
  </si>
  <si>
    <t>Verbrauchsanteil (%)</t>
  </si>
  <si>
    <t>Erlaubt: 50% bis 70%</t>
  </si>
  <si>
    <t>Grundkostenanteil (Fläche) (%)</t>
  </si>
  <si>
    <t>Berechnet sich automatisch</t>
  </si>
  <si>
    <t>HEIZKOSTEN (Gesamtgebäude)</t>
  </si>
  <si>
    <t>Brennstoffkosten (Gas/Öl/Fernwärme/Pellets)</t>
  </si>
  <si>
    <t>Betriebsstrom Heizungsanlage</t>
  </si>
  <si>
    <t>Schornsteinfeger (Heizungsanteil)</t>
  </si>
  <si>
    <t>Wartung Heizung (nur Lohnanteil!)</t>
  </si>
  <si>
    <t>Messdienstleister (Ablesung/Auswertung)</t>
  </si>
  <si>
    <t>Immissionsschutzmessung</t>
  </si>
  <si>
    <t>Sonstige umlagefähige Heizkosten</t>
  </si>
  <si>
    <t>Heizkosten gesamt</t>
  </si>
  <si>
    <t>CO2-KOSTENAUFTEILUNG (CO2KostAufG)</t>
  </si>
  <si>
    <t>CO2-Kosten gesamt (aus Energierechnung)</t>
  </si>
  <si>
    <t>Steht auf Ihrer Gas-/Öl-Rechnung</t>
  </si>
  <si>
    <t>Vermieteranteil CO2 (%)</t>
  </si>
  <si>
    <t>Aus 10-Stufen-Tabelle, s. co2-rechner</t>
  </si>
  <si>
    <t>Vermieteranteil CO2 (Abzug in €)</t>
  </si>
  <si>
    <t>Wird von Heizkosten abgezogen</t>
  </si>
  <si>
    <t>Umlagefähige Heizkosten (nach CO2-Abzug)</t>
  </si>
  <si>
    <t>WARMWASSERKOSTEN (Gesamtgebäude)</t>
  </si>
  <si>
    <t>Warmwasserkosten gesamt</t>
  </si>
  <si>
    <t>Aus Messdienstleister-Abrechnung oder § 9-Berechnung</t>
  </si>
  <si>
    <t>ZÄHLERSTÄNDE JE WOHNEINHEIT</t>
  </si>
  <si>
    <t>WE</t>
  </si>
  <si>
    <t>Mieter</t>
  </si>
  <si>
    <t>Wohnfläche (m²)</t>
  </si>
  <si>
    <t>Heiz-Einheiten</t>
  </si>
  <si>
    <t>WW-Verbrauch (m³)</t>
  </si>
  <si>
    <t>Vorauszahlungen (€)</t>
  </si>
  <si>
    <t>Hinweis</t>
  </si>
  <si>
    <t>WE 1</t>
  </si>
  <si>
    <t>Erika Beispiel, 2.OG rechts</t>
  </si>
  <si>
    <t>WE 2</t>
  </si>
  <si>
    <t>Klaus Müller, 1.OG links</t>
  </si>
  <si>
    <t>WE 3</t>
  </si>
  <si>
    <t>Anna Schmidt, EG</t>
  </si>
  <si>
    <t>WE 4</t>
  </si>
  <si>
    <t>Peter Weber, 1.OG rechts</t>
  </si>
  <si>
    <t>WE 5</t>
  </si>
  <si>
    <t>Maria Fischer, 2.OG links</t>
  </si>
  <si>
    <t>WE 6</t>
  </si>
  <si>
    <t>Leerstand</t>
  </si>
  <si>
    <t>Vermieter trägt Kosten</t>
  </si>
  <si>
    <t>Gesamt</t>
  </si>
  <si>
    <t>HAUSHALTSNAHE DIENSTLEISTUNGEN (§ 35a EStG) – Lohnanteile</t>
  </si>
  <si>
    <t>Wartung Heizung (Lohnanteil)</t>
  </si>
  <si>
    <t>Schornsteinfeger</t>
  </si>
  <si>
    <t>Sonstige</t>
  </si>
  <si>
    <t>Erstellt mit der kostenlosen Vorlage von vermieter1.de</t>
  </si>
  <si>
    <t>HEIZKOSTENVERTEILUNG NACH HeizkostenV</t>
  </si>
  <si>
    <t>Umlagefähige Heizkosten:</t>
  </si>
  <si>
    <t>Aufteilung:</t>
  </si>
  <si>
    <t>Verbrauchskosten:</t>
  </si>
  <si>
    <t>Grundkosten:</t>
  </si>
  <si>
    <t>Wohnfläche</t>
  </si>
  <si>
    <t>Heiz-Einh.</t>
  </si>
  <si>
    <t>Verbr.-Anteil</t>
  </si>
  <si>
    <t>Verbr.-Kosten</t>
  </si>
  <si>
    <t>Flächen-Anteil</t>
  </si>
  <si>
    <t>Grundkosten</t>
  </si>
  <si>
    <t>Heizk. gesamt</t>
  </si>
  <si>
    <t>WARMWASSERKOSTENVERTEILUNG NACH § 9 HeizkostenV</t>
  </si>
  <si>
    <t>Warmwasserkosten gesamt:</t>
  </si>
  <si>
    <t>WW-Verbr. (m³)</t>
  </si>
  <si>
    <t>WW gesamt</t>
  </si>
  <si>
    <t>HEIZKOSTENABRECHNUNG – ZUSAMMENFASSUNG</t>
  </si>
  <si>
    <t>WE / Mieter</t>
  </si>
  <si>
    <t>Heizkosten</t>
  </si>
  <si>
    <t>Warmwasser</t>
  </si>
  <si>
    <t>Gesamtkosten</t>
  </si>
  <si>
    <t>Vorauszahlung</t>
  </si>
  <si>
    <t>Nachzahlung (+) / Guthaben (-)</t>
  </si>
  <si>
    <t>Positive Werte = Nachzahlung des Mieters  |  Negative Werte = Guthaben (Rückzahlung an Mieter)</t>
  </si>
  <si>
    <t>BESCHEINIGUNG HAUSHALTSNAHE DIENSTLEISTUNGEN (§ 35a EStG)</t>
  </si>
  <si>
    <t>Flächenanteil</t>
  </si>
  <si>
    <t>Anteilige Lohnkosten</t>
  </si>
  <si>
    <t>Diese Bescheinigung dient zur Vorlage beim Finanzamt.</t>
  </si>
  <si>
    <t>Erstellt mit der kostenlosen Vorlage von vermieter1.de | Professionelle Abrechnung: app.vermieter1.de</t>
  </si>
  <si>
    <t xml:space="preserve">  Einlösbar unter:  app.vermieter1.de/register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</si>
</sst>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0&quot; €&quot;"/>
    <numFmt numFmtId="166" formatCode="#,##0.0"/>
    <numFmt numFmtId="167" formatCode="#,##0&quot; m²&quot;"/>
  </numFmts>
  <fonts count="26" x14ac:knownFonts="1">
    <font>
      <sz val="11"/>
      <color theme="1"/>
      <name val="Calibri"/>
      <family val="2"/>
      <charset val="1"/>
    </font>
    <font>
      <b/>
      <sz val="20"/>
      <color rgb="FFFFFFFF"/>
      <name val="Arial"/>
      <family val="2"/>
    </font>
    <font>
      <b/>
      <sz val="20"/>
      <color rgb="FF1A1A2E"/>
      <name val="Arial"/>
      <family val="2"/>
    </font>
    <font>
      <sz val="10"/>
      <color rgb="FF6B7280"/>
      <name val="Arial"/>
      <family val="2"/>
    </font>
    <font>
      <b/>
      <sz val="12"/>
      <color rgb="FF1B5E3B"/>
      <name val="Arial"/>
      <family val="2"/>
    </font>
    <font>
      <b/>
      <sz val="16"/>
      <color rgb="FF2D9A4F"/>
      <name val="Arial"/>
      <family val="2"/>
    </font>
    <font>
      <sz val="10"/>
      <color rgb="FF374151"/>
      <name val="Arial"/>
      <family val="2"/>
    </font>
    <font>
      <b/>
      <sz val="12"/>
      <color rgb="FFB8860B"/>
      <name val="Arial"/>
      <family val="2"/>
    </font>
    <font>
      <b/>
      <sz val="9"/>
      <color rgb="FF22753F"/>
      <name val="Arial"/>
      <family val="2"/>
    </font>
    <font>
      <b/>
      <sz val="16"/>
      <color rgb="FF1A1A2E"/>
      <name val="Arial"/>
      <family val="2"/>
    </font>
    <font>
      <b/>
      <sz val="13"/>
      <color rgb="FF1B5E3B"/>
      <name val="Arial"/>
      <family val="2"/>
    </font>
    <font>
      <b/>
      <sz val="18"/>
      <color rgb="FF22753F"/>
      <name val="Arial"/>
      <family val="2"/>
    </font>
    <font>
      <sz val="10"/>
      <color rgb="FF22753F"/>
      <name val="Arial"/>
      <family val="2"/>
    </font>
    <font>
      <i/>
      <sz val="8"/>
      <color rgb="FF6B7280"/>
      <name val="Arial"/>
      <family val="2"/>
    </font>
    <font>
      <sz val="8"/>
      <color rgb="FF6B7280"/>
      <name val="Arial"/>
      <family val="2"/>
    </font>
    <font>
      <sz val="7"/>
      <color rgb="FFCBD5E1"/>
      <name val="Arial"/>
      <family val="2"/>
    </font>
    <font>
      <b/>
      <sz val="18"/>
      <color rgb="FF1A1A2E"/>
      <name val="Arial"/>
      <family val="2"/>
    </font>
    <font>
      <b/>
      <sz val="11"/>
      <color rgb="FF374151"/>
      <name val="Arial"/>
      <family val="2"/>
    </font>
    <font>
      <sz val="11"/>
      <color rgb="FF374151"/>
      <name val="Arial"/>
      <family val="2"/>
    </font>
    <font>
      <i/>
      <sz val="9"/>
      <color rgb="FF6B7280"/>
      <name val="Arial"/>
      <family val="2"/>
    </font>
    <font>
      <b/>
      <sz val="11"/>
      <color rgb="FF1A1A2E"/>
      <name val="Arial"/>
      <family val="2"/>
    </font>
    <font>
      <b/>
      <sz val="11"/>
      <color rgb="FFDC3545"/>
      <name val="Arial"/>
      <family val="2"/>
    </font>
    <font>
      <b/>
      <sz val="11"/>
      <color rgb="FFFFFFFF"/>
      <name val="Arial"/>
      <family val="2"/>
    </font>
    <font>
      <sz val="8"/>
      <color rgb="FFCBD5E1"/>
      <name val="Arial"/>
      <family val="2"/>
    </font>
    <font>
      <sz val="11"/>
      <color rgb="FF6B7280"/>
      <name val="Arial"/>
      <family val="2"/>
    </font>
    <font>
      <b/>
      <sz val="12"/>
      <color rgb="FF2196F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DF5"/>
      </patternFill>
    </fill>
    <fill>
      <patternFill patternType="solid">
        <fgColor rgb="FF1B5E3B"/>
        <bgColor rgb="FF22753F"/>
      </patternFill>
    </fill>
    <fill>
      <patternFill patternType="solid">
        <fgColor rgb="FFD4EDDA"/>
        <bgColor rgb="FFE2EFDA"/>
      </patternFill>
    </fill>
    <fill>
      <patternFill patternType="solid">
        <fgColor rgb="FFEBF5EE"/>
        <bgColor rgb="FFEBF4FD"/>
      </patternFill>
    </fill>
    <fill>
      <patternFill patternType="solid">
        <fgColor rgb="FFE2E8F0"/>
        <bgColor rgb="FFE3F2FD"/>
      </patternFill>
    </fill>
    <fill>
      <patternFill patternType="solid">
        <fgColor rgb="FFFFFDF5"/>
        <bgColor rgb="FFFFFFFF"/>
      </patternFill>
    </fill>
    <fill>
      <patternFill patternType="solid">
        <fgColor rgb="FFEBF4FD"/>
        <bgColor rgb="FFE3F2FD"/>
      </patternFill>
    </fill>
    <fill>
      <patternFill patternType="solid">
        <fgColor rgb="FFE2EFDA"/>
        <bgColor rgb="FFD4EDDA"/>
      </patternFill>
    </fill>
    <fill>
      <patternFill patternType="solid">
        <fgColor rgb="FF4472C4"/>
        <bgColor rgb="FF6B7280"/>
      </patternFill>
    </fill>
    <fill>
      <patternFill patternType="solid">
        <fgColor rgb="FFE3F2FD"/>
        <bgColor rgb="FFEBF4FD"/>
      </patternFill>
    </fill>
  </fills>
  <borders count="11">
    <border>
      <left/>
      <right/>
      <top/>
      <bottom/>
      <diagonal/>
    </border>
    <border>
      <left style="thin">
        <color rgb="FFD4EDDA"/>
      </left>
      <right/>
      <top style="thin">
        <color rgb="FFD4EDDA"/>
      </top>
      <bottom style="thin">
        <color rgb="FFD4EDDA"/>
      </bottom>
      <diagonal/>
    </border>
    <border>
      <left/>
      <right style="thin">
        <color rgb="FFD4EDDA"/>
      </right>
      <top style="thin">
        <color rgb="FFD4EDDA"/>
      </top>
      <bottom style="thin">
        <color rgb="FFD4EDDA"/>
      </bottom>
      <diagonal/>
    </border>
    <border>
      <left style="thin">
        <color rgb="FFFFF8E1"/>
      </left>
      <right style="thin">
        <color rgb="FFFFF8E1"/>
      </right>
      <top style="thin">
        <color rgb="FFFFF8E1"/>
      </top>
      <bottom style="thin">
        <color rgb="FFFFF8E1"/>
      </bottom>
      <diagonal/>
    </border>
    <border>
      <left style="medium">
        <color rgb="FF2D9A4F"/>
      </left>
      <right/>
      <top/>
      <bottom/>
      <diagonal/>
    </border>
    <border>
      <left style="medium">
        <color rgb="FF2D9A4F"/>
      </left>
      <right/>
      <top style="medium">
        <color rgb="FF2D9A4F"/>
      </top>
      <bottom/>
      <diagonal/>
    </border>
    <border>
      <left/>
      <right style="medium">
        <color rgb="FF2D9A4F"/>
      </right>
      <top style="medium">
        <color rgb="FF2D9A4F"/>
      </top>
      <bottom/>
      <diagonal/>
    </border>
    <border>
      <left style="medium">
        <color rgb="FF2D9A4F"/>
      </left>
      <right style="medium">
        <color rgb="FF2D9A4F"/>
      </right>
      <top/>
      <bottom/>
      <diagonal/>
    </border>
    <border>
      <left style="medium">
        <color rgb="FF2D9A4F"/>
      </left>
      <right/>
      <top/>
      <bottom style="medium">
        <color rgb="FF2D9A4F"/>
      </bottom>
      <diagonal/>
    </border>
    <border>
      <left/>
      <right style="medium">
        <color rgb="FF2D9A4F"/>
      </right>
      <top/>
      <bottom style="medium">
        <color rgb="FF2D9A4F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4" fillId="2" borderId="0" xfId="0" applyFont="1" applyFill="1" applyAlignment="1">
      <alignment horizontal="center" vertical="center"/>
    </xf>
    <xf numFmtId="0" fontId="13" fillId="2" borderId="7" xfId="0" applyFont="1" applyFill="1" applyBorder="1"/>
    <xf numFmtId="0" fontId="12" fillId="2" borderId="7" xfId="0" applyFont="1" applyFill="1" applyBorder="1"/>
    <xf numFmtId="0" fontId="11" fillId="2" borderId="7" xfId="0" applyFont="1" applyFill="1" applyBorder="1"/>
    <xf numFmtId="0" fontId="10" fillId="2" borderId="7" xfId="0" applyFont="1" applyFill="1" applyBorder="1"/>
    <xf numFmtId="0" fontId="6" fillId="5" borderId="4" xfId="0" applyFont="1" applyFill="1" applyBorder="1"/>
    <xf numFmtId="0" fontId="9" fillId="5" borderId="4" xfId="0" applyFont="1" applyFill="1" applyBorder="1"/>
    <xf numFmtId="0" fontId="8" fillId="5" borderId="4" xfId="0" applyFont="1" applyFill="1" applyBorder="1"/>
    <xf numFmtId="0" fontId="6" fillId="7" borderId="3" xfId="0" applyFont="1" applyFill="1" applyBorder="1" applyAlignment="1">
      <alignment horizontal="left" vertical="center" wrapText="1"/>
    </xf>
    <xf numFmtId="0" fontId="7" fillId="2" borderId="0" xfId="0" applyFont="1" applyFill="1"/>
    <xf numFmtId="0" fontId="4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1" fillId="3" borderId="0" xfId="0" applyFont="1" applyFill="1" applyAlignment="1">
      <alignment horizontal="left"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5" fillId="5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0" fillId="6" borderId="0" xfId="0" applyFill="1"/>
    <xf numFmtId="0" fontId="0" fillId="5" borderId="4" xfId="0" applyFill="1" applyBorder="1"/>
    <xf numFmtId="0" fontId="0" fillId="5" borderId="0" xfId="0" applyFill="1"/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9" xfId="0" applyFill="1" applyBorder="1"/>
    <xf numFmtId="0" fontId="17" fillId="0" borderId="0" xfId="0" applyFont="1" applyAlignment="1">
      <alignment vertical="center" wrapText="1"/>
    </xf>
    <xf numFmtId="3" fontId="18" fillId="8" borderId="10" xfId="0" applyNumberFormat="1" applyFont="1" applyFill="1" applyBorder="1" applyAlignment="1">
      <alignment horizontal="right" vertical="center"/>
    </xf>
    <xf numFmtId="0" fontId="19" fillId="0" borderId="0" xfId="0" applyFont="1"/>
    <xf numFmtId="0" fontId="18" fillId="8" borderId="10" xfId="0" applyFont="1" applyFill="1" applyBorder="1" applyAlignment="1">
      <alignment horizontal="right" vertical="center"/>
    </xf>
    <xf numFmtId="164" fontId="18" fillId="8" borderId="10" xfId="0" applyNumberFormat="1" applyFont="1" applyFill="1" applyBorder="1" applyAlignment="1">
      <alignment horizontal="right" vertical="center"/>
    </xf>
    <xf numFmtId="164" fontId="18" fillId="0" borderId="0" xfId="0" applyNumberFormat="1" applyFont="1" applyAlignment="1">
      <alignment horizontal="right" vertical="center"/>
    </xf>
    <xf numFmtId="165" fontId="18" fillId="8" borderId="10" xfId="0" applyNumberFormat="1" applyFont="1" applyFill="1" applyBorder="1" applyAlignment="1">
      <alignment horizontal="right" vertical="center"/>
    </xf>
    <xf numFmtId="0" fontId="20" fillId="0" borderId="0" xfId="0" applyFont="1"/>
    <xf numFmtId="165" fontId="20" fillId="9" borderId="10" xfId="0" applyNumberFormat="1" applyFont="1" applyFill="1" applyBorder="1"/>
    <xf numFmtId="165" fontId="21" fillId="9" borderId="10" xfId="0" applyNumberFormat="1" applyFont="1" applyFill="1" applyBorder="1"/>
    <xf numFmtId="165" fontId="4" fillId="9" borderId="10" xfId="0" applyNumberFormat="1" applyFont="1" applyFill="1" applyBorder="1"/>
    <xf numFmtId="0" fontId="22" fillId="10" borderId="10" xfId="0" applyFont="1" applyFill="1" applyBorder="1" applyAlignment="1">
      <alignment horizontal="center" vertical="center" wrapText="1"/>
    </xf>
    <xf numFmtId="0" fontId="18" fillId="0" borderId="10" xfId="0" applyFont="1" applyBorder="1"/>
    <xf numFmtId="0" fontId="18" fillId="8" borderId="10" xfId="0" applyFont="1" applyFill="1" applyBorder="1"/>
    <xf numFmtId="166" fontId="18" fillId="8" borderId="10" xfId="0" applyNumberFormat="1" applyFont="1" applyFill="1" applyBorder="1" applyAlignment="1">
      <alignment horizontal="right" vertical="center"/>
    </xf>
    <xf numFmtId="3" fontId="20" fillId="9" borderId="10" xfId="0" applyNumberFormat="1" applyFont="1" applyFill="1" applyBorder="1"/>
    <xf numFmtId="166" fontId="20" fillId="9" borderId="10" xfId="0" applyNumberFormat="1" applyFont="1" applyFill="1" applyBorder="1"/>
    <xf numFmtId="0" fontId="23" fillId="0" borderId="0" xfId="0" applyFont="1"/>
    <xf numFmtId="0" fontId="24" fillId="0" borderId="0" xfId="0" applyFont="1"/>
    <xf numFmtId="0" fontId="17" fillId="0" borderId="0" xfId="0" applyFont="1"/>
    <xf numFmtId="165" fontId="4" fillId="0" borderId="0" xfId="0" applyNumberFormat="1" applyFont="1"/>
    <xf numFmtId="0" fontId="18" fillId="0" borderId="0" xfId="0" applyFont="1"/>
    <xf numFmtId="165" fontId="20" fillId="0" borderId="0" xfId="0" applyNumberFormat="1" applyFont="1"/>
    <xf numFmtId="0" fontId="18" fillId="5" borderId="10" xfId="0" applyFont="1" applyFill="1" applyBorder="1"/>
    <xf numFmtId="167" fontId="18" fillId="5" borderId="10" xfId="0" applyNumberFormat="1" applyFont="1" applyFill="1" applyBorder="1"/>
    <xf numFmtId="3" fontId="18" fillId="5" borderId="10" xfId="0" applyNumberFormat="1" applyFont="1" applyFill="1" applyBorder="1"/>
    <xf numFmtId="164" fontId="18" fillId="5" borderId="10" xfId="0" applyNumberFormat="1" applyFont="1" applyFill="1" applyBorder="1"/>
    <xf numFmtId="165" fontId="18" fillId="5" borderId="10" xfId="0" applyNumberFormat="1" applyFont="1" applyFill="1" applyBorder="1"/>
    <xf numFmtId="165" fontId="20" fillId="5" borderId="10" xfId="0" applyNumberFormat="1" applyFont="1" applyFill="1" applyBorder="1"/>
    <xf numFmtId="167" fontId="18" fillId="0" borderId="10" xfId="0" applyNumberFormat="1" applyFont="1" applyBorder="1"/>
    <xf numFmtId="3" fontId="18" fillId="0" borderId="10" xfId="0" applyNumberFormat="1" applyFont="1" applyBorder="1"/>
    <xf numFmtId="164" fontId="18" fillId="0" borderId="10" xfId="0" applyNumberFormat="1" applyFont="1" applyBorder="1"/>
    <xf numFmtId="165" fontId="18" fillId="0" borderId="10" xfId="0" applyNumberFormat="1" applyFont="1" applyBorder="1"/>
    <xf numFmtId="165" fontId="20" fillId="0" borderId="10" xfId="0" applyNumberFormat="1" applyFont="1" applyBorder="1"/>
    <xf numFmtId="165" fontId="25" fillId="0" borderId="0" xfId="0" applyNumberFormat="1" applyFont="1"/>
    <xf numFmtId="0" fontId="18" fillId="11" borderId="10" xfId="0" applyFont="1" applyFill="1" applyBorder="1"/>
    <xf numFmtId="167" fontId="18" fillId="11" borderId="10" xfId="0" applyNumberFormat="1" applyFont="1" applyFill="1" applyBorder="1"/>
    <xf numFmtId="166" fontId="18" fillId="11" borderId="10" xfId="0" applyNumberFormat="1" applyFont="1" applyFill="1" applyBorder="1"/>
    <xf numFmtId="164" fontId="18" fillId="11" borderId="10" xfId="0" applyNumberFormat="1" applyFont="1" applyFill="1" applyBorder="1"/>
    <xf numFmtId="165" fontId="18" fillId="11" borderId="10" xfId="0" applyNumberFormat="1" applyFont="1" applyFill="1" applyBorder="1"/>
    <xf numFmtId="165" fontId="20" fillId="11" borderId="10" xfId="0" applyNumberFormat="1" applyFont="1" applyFill="1" applyBorder="1"/>
    <xf numFmtId="166" fontId="18" fillId="0" borderId="10" xfId="0" applyNumberFormat="1" applyFont="1" applyBorder="1"/>
    <xf numFmtId="0" fontId="15" fillId="2" borderId="0" xfId="0" applyFont="1" applyFill="1" applyAlignment="1">
      <alignment horizontal="center" vertical="center"/>
    </xf>
    <xf numFmtId="0" fontId="16" fillId="0" borderId="0" xfId="0" applyFont="1"/>
    <xf numFmtId="0" fontId="10" fillId="4" borderId="0" xfId="0" applyFont="1" applyFill="1" applyAlignment="1">
      <alignment vertical="center"/>
    </xf>
    <xf numFmtId="0" fontId="18" fillId="8" borderId="10" xfId="0" applyFont="1" applyFill="1" applyBorder="1" applyAlignment="1">
      <alignment horizontal="right" vertical="center"/>
    </xf>
    <xf numFmtId="0" fontId="19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2753F"/>
      <rgbColor rgb="FF000080"/>
      <rgbColor rgb="FFB8860B"/>
      <rgbColor rgb="FF800080"/>
      <rgbColor rgb="FF1B5E3B"/>
      <rgbColor rgb="FFEBF5EE"/>
      <rgbColor rgb="FF808080"/>
      <rgbColor rgb="FF9999FF"/>
      <rgbColor rgb="FFDC3545"/>
      <rgbColor rgb="FFFFF8E1"/>
      <rgbColor rgb="FFE3F2FD"/>
      <rgbColor rgb="FF660066"/>
      <rgbColor rgb="FFFF8080"/>
      <rgbColor rgb="FF2196F3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4FD"/>
      <rgbColor rgb="FFD4EDDA"/>
      <rgbColor rgb="FFE2EFDA"/>
      <rgbColor rgb="FFFFFDF5"/>
      <rgbColor rgb="FFFF99CC"/>
      <rgbColor rgb="FFCC99FF"/>
      <rgbColor rgb="FFE2E8F0"/>
      <rgbColor rgb="FF4472C4"/>
      <rgbColor rgb="FF33CCCC"/>
      <rgbColor rgb="FF99CC00"/>
      <rgbColor rgb="FFFFCC00"/>
      <rgbColor rgb="FFFF9900"/>
      <rgbColor rgb="FFE06C00"/>
      <rgbColor rgb="FF6B7280"/>
      <rgbColor rgb="FF969696"/>
      <rgbColor rgb="FF003366"/>
      <rgbColor rgb="FF2D9A4F"/>
      <rgbColor rgb="FF003300"/>
      <rgbColor rgb="FF1A1A2E"/>
      <rgbColor rgb="FF993300"/>
      <rgbColor rgb="FF993366"/>
      <rgbColor rgb="FF333399"/>
      <rgbColor rgb="FF37415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2753F"/>
  </sheetPr>
  <dimension ref="A1:D57"/>
  <sheetViews>
    <sheetView showGridLines="0" topLeftCell="A2" zoomScaleNormal="100" workbookViewId="0">
      <selection activeCell="H15" sqref="H15"/>
    </sheetView>
  </sheetViews>
  <sheetFormatPr baseColWidth="10" defaultColWidth="8.6640625" defaultRowHeight="15" customHeight="1" x14ac:dyDescent="0.2"/>
  <cols>
    <col min="1" max="1" width="3" customWidth="1"/>
    <col min="2" max="3" width="46" customWidth="1"/>
    <col min="4" max="4" width="3" customWidth="1"/>
  </cols>
  <sheetData>
    <row r="1" spans="1:4" ht="6" customHeight="1" x14ac:dyDescent="0.2">
      <c r="A1" s="15"/>
      <c r="B1" s="15"/>
      <c r="C1" s="15"/>
      <c r="D1" s="15"/>
    </row>
    <row r="2" spans="1:4" ht="7.5" customHeight="1" x14ac:dyDescent="0.2">
      <c r="A2" s="16"/>
      <c r="B2" s="16"/>
      <c r="C2" s="16"/>
      <c r="D2" s="16"/>
    </row>
    <row r="3" spans="1:4" ht="37.5" customHeight="1" x14ac:dyDescent="0.2">
      <c r="A3" s="16"/>
      <c r="B3" s="14" t="s">
        <v>0</v>
      </c>
      <c r="C3" s="14"/>
      <c r="D3" s="16"/>
    </row>
    <row r="4" spans="1:4" ht="9.75" customHeight="1" x14ac:dyDescent="0.2">
      <c r="A4" s="15"/>
      <c r="B4" s="15"/>
      <c r="C4" s="15"/>
      <c r="D4" s="15"/>
    </row>
    <row r="5" spans="1:4" ht="31.5" customHeight="1" x14ac:dyDescent="0.25">
      <c r="A5" s="15"/>
      <c r="B5" s="13" t="s">
        <v>1</v>
      </c>
      <c r="C5" s="13"/>
      <c r="D5" s="15"/>
    </row>
    <row r="6" spans="1:4" ht="18" customHeight="1" x14ac:dyDescent="0.2">
      <c r="A6" s="15"/>
      <c r="B6" s="12" t="s">
        <v>2</v>
      </c>
      <c r="C6" s="12"/>
      <c r="D6" s="15"/>
    </row>
    <row r="7" spans="1:4" ht="3" customHeight="1" x14ac:dyDescent="0.2">
      <c r="A7" s="15"/>
      <c r="B7" s="17"/>
      <c r="C7" s="17"/>
      <c r="D7" s="15"/>
    </row>
    <row r="8" spans="1:4" ht="7.5" customHeight="1" x14ac:dyDescent="0.2">
      <c r="A8" s="15"/>
      <c r="B8" s="15"/>
      <c r="C8" s="15"/>
      <c r="D8" s="15"/>
    </row>
    <row r="9" spans="1:4" ht="24" customHeight="1" x14ac:dyDescent="0.2">
      <c r="A9" s="15"/>
      <c r="B9" s="11" t="s">
        <v>3</v>
      </c>
      <c r="C9" s="11"/>
      <c r="D9" s="15"/>
    </row>
    <row r="10" spans="1:4" ht="3.75" customHeight="1" x14ac:dyDescent="0.2">
      <c r="A10" s="15"/>
      <c r="B10" s="15"/>
      <c r="C10" s="15"/>
      <c r="D10" s="15"/>
    </row>
    <row r="11" spans="1:4" ht="56" x14ac:dyDescent="0.2">
      <c r="A11" s="15"/>
      <c r="B11" s="18" t="s">
        <v>4</v>
      </c>
      <c r="C11" s="19" t="s">
        <v>5</v>
      </c>
      <c r="D11" s="15"/>
    </row>
    <row r="12" spans="1:4" x14ac:dyDescent="0.2">
      <c r="A12" s="15"/>
      <c r="B12" s="15"/>
      <c r="C12" s="15"/>
      <c r="D12" s="15"/>
    </row>
    <row r="13" spans="1:4" ht="56" x14ac:dyDescent="0.2">
      <c r="A13" s="15"/>
      <c r="B13" s="18" t="s">
        <v>6</v>
      </c>
      <c r="C13" s="19" t="s">
        <v>7</v>
      </c>
      <c r="D13" s="15"/>
    </row>
    <row r="14" spans="1:4" x14ac:dyDescent="0.2">
      <c r="A14" s="15"/>
      <c r="B14" s="15"/>
      <c r="C14" s="15"/>
      <c r="D14" s="15"/>
    </row>
    <row r="15" spans="1:4" ht="56" x14ac:dyDescent="0.2">
      <c r="A15" s="15"/>
      <c r="B15" s="18" t="s">
        <v>8</v>
      </c>
      <c r="C15" s="19" t="s">
        <v>9</v>
      </c>
      <c r="D15" s="15"/>
    </row>
    <row r="16" spans="1:4" x14ac:dyDescent="0.2">
      <c r="A16" s="15"/>
      <c r="B16" s="15"/>
      <c r="C16" s="15"/>
      <c r="D16" s="15"/>
    </row>
    <row r="17" spans="1:4" ht="42" x14ac:dyDescent="0.2">
      <c r="A17" s="15"/>
      <c r="B17" s="18" t="s">
        <v>10</v>
      </c>
      <c r="C17" s="19" t="s">
        <v>11</v>
      </c>
      <c r="D17" s="15"/>
    </row>
    <row r="18" spans="1:4" ht="3.75" customHeight="1" x14ac:dyDescent="0.2">
      <c r="A18" s="15"/>
      <c r="B18" s="15"/>
      <c r="C18" s="15"/>
      <c r="D18" s="15"/>
    </row>
    <row r="19" spans="1:4" ht="3" customHeight="1" x14ac:dyDescent="0.2">
      <c r="A19" s="15"/>
      <c r="B19" s="20"/>
      <c r="C19" s="20"/>
      <c r="D19" s="15"/>
    </row>
    <row r="20" spans="1:4" ht="6" customHeight="1" x14ac:dyDescent="0.2">
      <c r="A20" s="15"/>
      <c r="B20" s="15"/>
      <c r="C20" s="15"/>
      <c r="D20" s="15"/>
    </row>
    <row r="21" spans="1:4" ht="21.75" customHeight="1" x14ac:dyDescent="0.2">
      <c r="A21" s="15"/>
      <c r="B21" s="10" t="s">
        <v>12</v>
      </c>
      <c r="C21" s="10"/>
      <c r="D21" s="15"/>
    </row>
    <row r="22" spans="1:4" ht="3" customHeight="1" x14ac:dyDescent="0.2">
      <c r="A22" s="15"/>
      <c r="B22" s="15"/>
      <c r="C22" s="15"/>
      <c r="D22" s="15"/>
    </row>
    <row r="23" spans="1:4" ht="21.75" customHeight="1" x14ac:dyDescent="0.2">
      <c r="A23" s="15"/>
      <c r="B23" s="9" t="s">
        <v>13</v>
      </c>
      <c r="C23" s="9"/>
      <c r="D23" s="15"/>
    </row>
    <row r="24" spans="1:4" ht="1.5" customHeight="1" x14ac:dyDescent="0.2">
      <c r="A24" s="15"/>
      <c r="B24" s="15"/>
      <c r="C24" s="15"/>
      <c r="D24" s="15"/>
    </row>
    <row r="25" spans="1:4" ht="21.75" customHeight="1" x14ac:dyDescent="0.2">
      <c r="A25" s="15"/>
      <c r="B25" s="9" t="s">
        <v>14</v>
      </c>
      <c r="C25" s="9"/>
      <c r="D25" s="15"/>
    </row>
    <row r="26" spans="1:4" ht="1.5" customHeight="1" x14ac:dyDescent="0.2">
      <c r="A26" s="15"/>
      <c r="B26" s="15"/>
      <c r="C26" s="15"/>
      <c r="D26" s="15"/>
    </row>
    <row r="27" spans="1:4" ht="21.75" customHeight="1" x14ac:dyDescent="0.2">
      <c r="A27" s="15"/>
      <c r="B27" s="9" t="s">
        <v>15</v>
      </c>
      <c r="C27" s="9"/>
      <c r="D27" s="15"/>
    </row>
    <row r="28" spans="1:4" ht="1.5" customHeight="1" x14ac:dyDescent="0.2">
      <c r="A28" s="15"/>
      <c r="B28" s="15"/>
      <c r="C28" s="15"/>
      <c r="D28" s="15"/>
    </row>
    <row r="29" spans="1:4" ht="21.75" customHeight="1" x14ac:dyDescent="0.2">
      <c r="A29" s="15"/>
      <c r="B29" s="9" t="s">
        <v>16</v>
      </c>
      <c r="C29" s="9"/>
      <c r="D29" s="15"/>
    </row>
    <row r="30" spans="1:4" ht="1.5" customHeight="1" x14ac:dyDescent="0.2">
      <c r="A30" s="15"/>
      <c r="B30" s="15"/>
      <c r="C30" s="15"/>
      <c r="D30" s="15"/>
    </row>
    <row r="31" spans="1:4" ht="3" customHeight="1" x14ac:dyDescent="0.2">
      <c r="A31" s="15"/>
      <c r="B31" s="20"/>
      <c r="C31" s="20"/>
      <c r="D31" s="15"/>
    </row>
    <row r="32" spans="1:4" ht="6" customHeight="1" x14ac:dyDescent="0.2">
      <c r="A32" s="15"/>
      <c r="B32" s="15"/>
      <c r="C32" s="15"/>
      <c r="D32" s="15"/>
    </row>
    <row r="33" spans="1:4" ht="19.5" customHeight="1" x14ac:dyDescent="0.2">
      <c r="A33" s="15"/>
      <c r="B33" s="8" t="s">
        <v>17</v>
      </c>
      <c r="C33" s="8"/>
      <c r="D33" s="15"/>
    </row>
    <row r="34" spans="1:4" ht="25.5" customHeight="1" x14ac:dyDescent="0.2">
      <c r="A34" s="15"/>
      <c r="B34" s="7" t="s">
        <v>18</v>
      </c>
      <c r="C34" s="7"/>
      <c r="D34" s="15"/>
    </row>
    <row r="35" spans="1:4" ht="3.75" customHeight="1" x14ac:dyDescent="0.2">
      <c r="A35" s="15"/>
      <c r="B35" s="21"/>
      <c r="C35" s="22"/>
      <c r="D35" s="15"/>
    </row>
    <row r="36" spans="1:4" ht="18" customHeight="1" x14ac:dyDescent="0.2">
      <c r="A36" s="15"/>
      <c r="B36" s="6" t="s">
        <v>19</v>
      </c>
      <c r="C36" s="6"/>
      <c r="D36" s="15"/>
    </row>
    <row r="37" spans="1:4" ht="18" customHeight="1" x14ac:dyDescent="0.2">
      <c r="A37" s="15"/>
      <c r="B37" s="6" t="s">
        <v>20</v>
      </c>
      <c r="C37" s="6"/>
      <c r="D37" s="15"/>
    </row>
    <row r="38" spans="1:4" ht="18" customHeight="1" x14ac:dyDescent="0.2">
      <c r="A38" s="15"/>
      <c r="B38" s="6" t="s">
        <v>21</v>
      </c>
      <c r="C38" s="6"/>
      <c r="D38" s="15"/>
    </row>
    <row r="39" spans="1:4" ht="18" customHeight="1" x14ac:dyDescent="0.2">
      <c r="A39" s="15"/>
      <c r="B39" s="6" t="s">
        <v>22</v>
      </c>
      <c r="C39" s="6"/>
      <c r="D39" s="15"/>
    </row>
    <row r="40" spans="1:4" ht="18" customHeight="1" x14ac:dyDescent="0.2">
      <c r="A40" s="15"/>
      <c r="B40" s="6" t="s">
        <v>23</v>
      </c>
      <c r="C40" s="6"/>
      <c r="D40" s="15"/>
    </row>
    <row r="41" spans="1:4" ht="18" customHeight="1" x14ac:dyDescent="0.2">
      <c r="A41" s="15"/>
      <c r="B41" s="6" t="s">
        <v>24</v>
      </c>
      <c r="C41" s="6"/>
      <c r="D41" s="15"/>
    </row>
    <row r="42" spans="1:4" ht="6" customHeight="1" x14ac:dyDescent="0.2">
      <c r="A42" s="15"/>
      <c r="B42" s="21"/>
      <c r="C42" s="22"/>
      <c r="D42" s="15"/>
    </row>
    <row r="43" spans="1:4" ht="6" customHeight="1" x14ac:dyDescent="0.2">
      <c r="A43" s="15"/>
      <c r="B43" s="21"/>
      <c r="C43" s="22"/>
      <c r="D43" s="15"/>
    </row>
    <row r="44" spans="1:4" ht="7.5" customHeight="1" x14ac:dyDescent="0.2">
      <c r="A44" s="15"/>
      <c r="B44" s="23"/>
      <c r="C44" s="24"/>
      <c r="D44" s="15"/>
    </row>
    <row r="45" spans="1:4" ht="24" customHeight="1" x14ac:dyDescent="0.2">
      <c r="A45" s="15"/>
      <c r="B45" s="5" t="s">
        <v>25</v>
      </c>
      <c r="C45" s="5"/>
      <c r="D45" s="15"/>
    </row>
    <row r="46" spans="1:4" ht="31.5" customHeight="1" x14ac:dyDescent="0.25">
      <c r="A46" s="15"/>
      <c r="B46" s="4" t="s">
        <v>26</v>
      </c>
      <c r="C46" s="4"/>
      <c r="D46" s="15"/>
    </row>
    <row r="47" spans="1:4" ht="19.5" customHeight="1" x14ac:dyDescent="0.2">
      <c r="A47" s="15"/>
      <c r="B47" s="3" t="s">
        <v>126</v>
      </c>
      <c r="C47" s="3"/>
      <c r="D47" s="15"/>
    </row>
    <row r="48" spans="1:4" ht="15.75" customHeight="1" x14ac:dyDescent="0.2">
      <c r="A48" s="15"/>
      <c r="B48" s="2" t="s">
        <v>27</v>
      </c>
      <c r="C48" s="2"/>
      <c r="D48" s="15"/>
    </row>
    <row r="49" spans="1:4" ht="6" customHeight="1" x14ac:dyDescent="0.2">
      <c r="A49" s="15"/>
      <c r="B49" s="25"/>
      <c r="C49" s="26"/>
      <c r="D49" s="15"/>
    </row>
    <row r="50" spans="1:4" ht="7.5" customHeight="1" x14ac:dyDescent="0.2">
      <c r="A50" s="15"/>
      <c r="B50" s="15"/>
      <c r="C50" s="15"/>
      <c r="D50" s="15"/>
    </row>
    <row r="51" spans="1:4" ht="3" customHeight="1" x14ac:dyDescent="0.2">
      <c r="A51" s="15"/>
      <c r="B51" s="16"/>
      <c r="C51" s="16"/>
      <c r="D51" s="15"/>
    </row>
    <row r="52" spans="1:4" ht="6" customHeight="1" x14ac:dyDescent="0.2">
      <c r="A52" s="15"/>
      <c r="B52" s="15"/>
      <c r="C52" s="15"/>
      <c r="D52" s="15"/>
    </row>
    <row r="53" spans="1:4" ht="15.75" customHeight="1" x14ac:dyDescent="0.2">
      <c r="A53" s="15"/>
      <c r="B53" s="1" t="s">
        <v>28</v>
      </c>
      <c r="C53" s="1"/>
      <c r="D53" s="15"/>
    </row>
    <row r="54" spans="1:4" ht="13.5" customHeight="1" x14ac:dyDescent="0.2">
      <c r="A54" s="15"/>
      <c r="B54" s="69" t="s">
        <v>29</v>
      </c>
      <c r="C54" s="69"/>
      <c r="D54" s="15"/>
    </row>
    <row r="55" spans="1:4" x14ac:dyDescent="0.2">
      <c r="A55" s="15"/>
      <c r="B55" s="15"/>
      <c r="C55" s="15"/>
      <c r="D55" s="15"/>
    </row>
    <row r="56" spans="1:4" x14ac:dyDescent="0.2">
      <c r="A56" s="15"/>
      <c r="B56" s="15"/>
      <c r="C56" s="15"/>
      <c r="D56" s="15"/>
    </row>
    <row r="57" spans="1:4" x14ac:dyDescent="0.2">
      <c r="A57" s="15"/>
      <c r="B57" s="15"/>
      <c r="C57" s="15"/>
      <c r="D57" s="15"/>
    </row>
  </sheetData>
  <mergeCells count="23">
    <mergeCell ref="B48:C48"/>
    <mergeCell ref="B53:C53"/>
    <mergeCell ref="B54:C54"/>
    <mergeCell ref="B40:C40"/>
    <mergeCell ref="B41:C41"/>
    <mergeCell ref="B45:C45"/>
    <mergeCell ref="B46:C46"/>
    <mergeCell ref="B47:C47"/>
    <mergeCell ref="B34:C34"/>
    <mergeCell ref="B36:C36"/>
    <mergeCell ref="B37:C37"/>
    <mergeCell ref="B38:C38"/>
    <mergeCell ref="B39:C39"/>
    <mergeCell ref="B23:C23"/>
    <mergeCell ref="B25:C25"/>
    <mergeCell ref="B27:C27"/>
    <mergeCell ref="B29:C29"/>
    <mergeCell ref="B33:C33"/>
    <mergeCell ref="B3:C3"/>
    <mergeCell ref="B5:C5"/>
    <mergeCell ref="B6:C6"/>
    <mergeCell ref="B9:C9"/>
    <mergeCell ref="B21:C21"/>
  </mergeCells>
  <pageMargins left="0.4" right="0.4" top="0.3" bottom="0.3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472C4"/>
  </sheetPr>
  <dimension ref="A1:H51"/>
  <sheetViews>
    <sheetView zoomScaleNormal="100" workbookViewId="0">
      <selection sqref="A1:H1"/>
    </sheetView>
  </sheetViews>
  <sheetFormatPr baseColWidth="10" defaultColWidth="8.6640625" defaultRowHeight="15" customHeight="1" x14ac:dyDescent="0.2"/>
  <cols>
    <col min="1" max="1" width="40" customWidth="1"/>
    <col min="2" max="7" width="18" customWidth="1"/>
    <col min="8" max="8" width="30" customWidth="1"/>
  </cols>
  <sheetData>
    <row r="1" spans="1:8" ht="36" customHeight="1" x14ac:dyDescent="0.25">
      <c r="A1" s="70" t="s">
        <v>30</v>
      </c>
      <c r="B1" s="70"/>
      <c r="C1" s="70"/>
      <c r="D1" s="70"/>
      <c r="E1" s="70"/>
      <c r="F1" s="70"/>
      <c r="G1" s="70"/>
      <c r="H1" s="70"/>
    </row>
    <row r="3" spans="1:8" ht="27.75" customHeight="1" x14ac:dyDescent="0.2">
      <c r="A3" s="71" t="s">
        <v>31</v>
      </c>
      <c r="B3" s="71"/>
      <c r="C3" s="71"/>
      <c r="D3" s="71"/>
      <c r="E3" s="71"/>
      <c r="F3" s="71"/>
      <c r="G3" s="71"/>
      <c r="H3" s="71"/>
    </row>
    <row r="4" spans="1:8" x14ac:dyDescent="0.2">
      <c r="A4" s="27" t="s">
        <v>32</v>
      </c>
      <c r="B4" s="28">
        <v>450</v>
      </c>
      <c r="H4" s="29" t="s">
        <v>33</v>
      </c>
    </row>
    <row r="5" spans="1:8" x14ac:dyDescent="0.2">
      <c r="A5" s="27" t="s">
        <v>34</v>
      </c>
      <c r="B5" s="30">
        <v>6</v>
      </c>
      <c r="H5" s="29" t="s">
        <v>35</v>
      </c>
    </row>
    <row r="6" spans="1:8" x14ac:dyDescent="0.2">
      <c r="A6" s="27" t="s">
        <v>36</v>
      </c>
      <c r="B6" s="30" t="s">
        <v>37</v>
      </c>
    </row>
    <row r="7" spans="1:8" x14ac:dyDescent="0.2">
      <c r="A7" s="27" t="s">
        <v>38</v>
      </c>
      <c r="B7" s="30" t="s">
        <v>39</v>
      </c>
    </row>
    <row r="9" spans="1:8" ht="27.75" customHeight="1" x14ac:dyDescent="0.2">
      <c r="A9" s="71" t="s">
        <v>40</v>
      </c>
      <c r="B9" s="71"/>
      <c r="C9" s="71"/>
      <c r="D9" s="71"/>
      <c r="E9" s="71"/>
      <c r="F9" s="71"/>
      <c r="G9" s="71"/>
      <c r="H9" s="71"/>
    </row>
    <row r="10" spans="1:8" x14ac:dyDescent="0.2">
      <c r="A10" s="27" t="s">
        <v>41</v>
      </c>
      <c r="B10" s="72" t="s">
        <v>42</v>
      </c>
      <c r="C10" s="72"/>
    </row>
    <row r="11" spans="1:8" x14ac:dyDescent="0.2">
      <c r="A11" s="27" t="s">
        <v>43</v>
      </c>
      <c r="B11" s="72" t="s">
        <v>44</v>
      </c>
      <c r="C11" s="72"/>
    </row>
    <row r="13" spans="1:8" ht="27.75" customHeight="1" x14ac:dyDescent="0.2">
      <c r="A13" s="71" t="s">
        <v>45</v>
      </c>
      <c r="B13" s="71"/>
      <c r="C13" s="71"/>
      <c r="D13" s="71"/>
      <c r="E13" s="71"/>
      <c r="F13" s="71"/>
      <c r="G13" s="71"/>
      <c r="H13" s="71"/>
    </row>
    <row r="14" spans="1:8" x14ac:dyDescent="0.2">
      <c r="A14" s="27" t="s">
        <v>46</v>
      </c>
      <c r="B14" s="31">
        <v>0.7</v>
      </c>
      <c r="H14" s="29" t="s">
        <v>47</v>
      </c>
    </row>
    <row r="15" spans="1:8" x14ac:dyDescent="0.2">
      <c r="A15" s="27" t="s">
        <v>48</v>
      </c>
      <c r="B15" s="32">
        <f>1-B14</f>
        <v>0.30000000000000004</v>
      </c>
      <c r="H15" s="29" t="s">
        <v>49</v>
      </c>
    </row>
    <row r="17" spans="1:8" ht="27.75" customHeight="1" x14ac:dyDescent="0.2">
      <c r="A17" s="71" t="s">
        <v>50</v>
      </c>
      <c r="B17" s="71"/>
      <c r="C17" s="71"/>
      <c r="D17" s="71"/>
      <c r="E17" s="71"/>
      <c r="F17" s="71"/>
      <c r="G17" s="71"/>
      <c r="H17" s="71"/>
    </row>
    <row r="18" spans="1:8" ht="30" x14ac:dyDescent="0.2">
      <c r="A18" s="27" t="s">
        <v>51</v>
      </c>
      <c r="B18" s="33">
        <v>18000</v>
      </c>
    </row>
    <row r="19" spans="1:8" x14ac:dyDescent="0.2">
      <c r="A19" s="27" t="s">
        <v>52</v>
      </c>
      <c r="B19" s="33">
        <v>250</v>
      </c>
    </row>
    <row r="20" spans="1:8" x14ac:dyDescent="0.2">
      <c r="A20" s="27" t="s">
        <v>53</v>
      </c>
      <c r="B20" s="33">
        <v>320</v>
      </c>
    </row>
    <row r="21" spans="1:8" x14ac:dyDescent="0.2">
      <c r="A21" s="27" t="s">
        <v>54</v>
      </c>
      <c r="B21" s="33">
        <v>480</v>
      </c>
    </row>
    <row r="22" spans="1:8" x14ac:dyDescent="0.2">
      <c r="A22" s="27" t="s">
        <v>55</v>
      </c>
      <c r="B22" s="33">
        <v>960</v>
      </c>
    </row>
    <row r="23" spans="1:8" x14ac:dyDescent="0.2">
      <c r="A23" s="27" t="s">
        <v>56</v>
      </c>
      <c r="B23" s="33">
        <v>0</v>
      </c>
    </row>
    <row r="24" spans="1:8" x14ac:dyDescent="0.2">
      <c r="A24" s="27" t="s">
        <v>57</v>
      </c>
      <c r="B24" s="33">
        <v>0</v>
      </c>
    </row>
    <row r="25" spans="1:8" x14ac:dyDescent="0.2">
      <c r="A25" s="34" t="s">
        <v>58</v>
      </c>
      <c r="B25" s="35">
        <f>SUM(B18:B24)</f>
        <v>20010</v>
      </c>
    </row>
    <row r="27" spans="1:8" ht="27.75" customHeight="1" x14ac:dyDescent="0.2">
      <c r="A27" s="71" t="s">
        <v>59</v>
      </c>
      <c r="B27" s="71"/>
      <c r="C27" s="71"/>
      <c r="D27" s="71"/>
      <c r="E27" s="71"/>
      <c r="F27" s="71"/>
      <c r="G27" s="71"/>
      <c r="H27" s="71"/>
    </row>
    <row r="28" spans="1:8" ht="30" x14ac:dyDescent="0.2">
      <c r="A28" s="27" t="s">
        <v>60</v>
      </c>
      <c r="B28" s="33">
        <v>1800</v>
      </c>
      <c r="H28" s="29" t="s">
        <v>61</v>
      </c>
    </row>
    <row r="29" spans="1:8" x14ac:dyDescent="0.2">
      <c r="A29" s="27" t="s">
        <v>62</v>
      </c>
      <c r="B29" s="31">
        <v>0.6</v>
      </c>
      <c r="H29" s="29" t="s">
        <v>63</v>
      </c>
    </row>
    <row r="30" spans="1:8" x14ac:dyDescent="0.2">
      <c r="A30" s="27" t="s">
        <v>64</v>
      </c>
      <c r="B30" s="36">
        <f>-B28*B29</f>
        <v>-1080</v>
      </c>
      <c r="H30" s="29" t="s">
        <v>65</v>
      </c>
    </row>
    <row r="31" spans="1:8" ht="30" x14ac:dyDescent="0.2">
      <c r="A31" s="27" t="s">
        <v>66</v>
      </c>
      <c r="B31" s="37">
        <f>B25+B30</f>
        <v>18930</v>
      </c>
    </row>
    <row r="33" spans="1:8" ht="27.75" customHeight="1" x14ac:dyDescent="0.2">
      <c r="A33" s="71" t="s">
        <v>67</v>
      </c>
      <c r="B33" s="71"/>
      <c r="C33" s="71"/>
      <c r="D33" s="71"/>
      <c r="E33" s="71"/>
      <c r="F33" s="71"/>
      <c r="G33" s="71"/>
      <c r="H33" s="71"/>
    </row>
    <row r="34" spans="1:8" x14ac:dyDescent="0.2">
      <c r="A34" s="27" t="s">
        <v>68</v>
      </c>
      <c r="B34" s="33">
        <v>5000</v>
      </c>
      <c r="H34" s="29" t="s">
        <v>69</v>
      </c>
    </row>
    <row r="36" spans="1:8" ht="27.75" customHeight="1" x14ac:dyDescent="0.2">
      <c r="A36" s="71" t="s">
        <v>70</v>
      </c>
      <c r="B36" s="71"/>
      <c r="C36" s="71"/>
      <c r="D36" s="71"/>
      <c r="E36" s="71"/>
      <c r="F36" s="71"/>
      <c r="G36" s="71"/>
      <c r="H36" s="71"/>
    </row>
    <row r="37" spans="1:8" ht="30" customHeight="1" x14ac:dyDescent="0.2">
      <c r="A37" s="38" t="s">
        <v>71</v>
      </c>
      <c r="B37" s="38" t="s">
        <v>72</v>
      </c>
      <c r="C37" s="38" t="s">
        <v>73</v>
      </c>
      <c r="D37" s="38" t="s">
        <v>74</v>
      </c>
      <c r="E37" s="38" t="s">
        <v>75</v>
      </c>
      <c r="F37" s="38" t="s">
        <v>76</v>
      </c>
      <c r="G37" s="38" t="s">
        <v>77</v>
      </c>
    </row>
    <row r="38" spans="1:8" x14ac:dyDescent="0.2">
      <c r="A38" s="39" t="s">
        <v>78</v>
      </c>
      <c r="B38" s="40" t="s">
        <v>79</v>
      </c>
      <c r="C38" s="28">
        <v>75</v>
      </c>
      <c r="D38" s="28">
        <v>1200</v>
      </c>
      <c r="E38" s="41">
        <v>90</v>
      </c>
      <c r="F38" s="33">
        <v>4200</v>
      </c>
    </row>
    <row r="39" spans="1:8" x14ac:dyDescent="0.2">
      <c r="A39" s="39" t="s">
        <v>80</v>
      </c>
      <c r="B39" s="40" t="s">
        <v>81</v>
      </c>
      <c r="C39" s="28">
        <v>60</v>
      </c>
      <c r="D39" s="28">
        <v>900</v>
      </c>
      <c r="E39" s="41">
        <v>126</v>
      </c>
      <c r="F39" s="33">
        <v>3600</v>
      </c>
    </row>
    <row r="40" spans="1:8" x14ac:dyDescent="0.2">
      <c r="A40" s="39" t="s">
        <v>82</v>
      </c>
      <c r="B40" s="40" t="s">
        <v>83</v>
      </c>
      <c r="C40" s="28">
        <v>85</v>
      </c>
      <c r="D40" s="28">
        <v>1800</v>
      </c>
      <c r="E40" s="41">
        <v>87.5</v>
      </c>
      <c r="F40" s="33">
        <v>5100</v>
      </c>
    </row>
    <row r="41" spans="1:8" x14ac:dyDescent="0.2">
      <c r="A41" s="39" t="s">
        <v>84</v>
      </c>
      <c r="B41" s="40" t="s">
        <v>85</v>
      </c>
      <c r="C41" s="28">
        <v>75</v>
      </c>
      <c r="D41" s="28">
        <v>1050</v>
      </c>
      <c r="E41" s="41">
        <v>46.5</v>
      </c>
      <c r="F41" s="33">
        <v>4200</v>
      </c>
    </row>
    <row r="42" spans="1:8" x14ac:dyDescent="0.2">
      <c r="A42" s="39" t="s">
        <v>86</v>
      </c>
      <c r="B42" s="40" t="s">
        <v>87</v>
      </c>
      <c r="C42" s="28">
        <v>80</v>
      </c>
      <c r="D42" s="28">
        <v>720</v>
      </c>
      <c r="E42" s="41">
        <v>0</v>
      </c>
      <c r="F42" s="33">
        <v>4500</v>
      </c>
    </row>
    <row r="43" spans="1:8" x14ac:dyDescent="0.2">
      <c r="A43" s="39" t="s">
        <v>88</v>
      </c>
      <c r="B43" s="40" t="s">
        <v>89</v>
      </c>
      <c r="C43" s="28">
        <v>75</v>
      </c>
      <c r="D43" s="28">
        <v>330</v>
      </c>
      <c r="E43" s="41">
        <v>0</v>
      </c>
      <c r="F43" s="33">
        <v>0</v>
      </c>
      <c r="G43" s="29" t="s">
        <v>90</v>
      </c>
    </row>
    <row r="44" spans="1:8" x14ac:dyDescent="0.2">
      <c r="A44" s="34" t="s">
        <v>91</v>
      </c>
      <c r="C44" s="42">
        <f>SUM(C38:C43)</f>
        <v>450</v>
      </c>
      <c r="D44" s="42">
        <f>SUM(D38:D43)</f>
        <v>6000</v>
      </c>
      <c r="E44" s="43">
        <f>SUM(E38:E43)</f>
        <v>350</v>
      </c>
      <c r="F44" s="35">
        <f>SUM(F38:F43)</f>
        <v>21600</v>
      </c>
    </row>
    <row r="46" spans="1:8" ht="27.75" customHeight="1" x14ac:dyDescent="0.2">
      <c r="A46" s="71" t="s">
        <v>92</v>
      </c>
      <c r="B46" s="71"/>
      <c r="C46" s="71"/>
      <c r="D46" s="71"/>
      <c r="E46" s="71"/>
      <c r="F46" s="71"/>
      <c r="G46" s="71"/>
      <c r="H46" s="71"/>
    </row>
    <row r="47" spans="1:8" x14ac:dyDescent="0.2">
      <c r="A47" s="27" t="s">
        <v>93</v>
      </c>
      <c r="B47" s="33">
        <v>300</v>
      </c>
    </row>
    <row r="48" spans="1:8" x14ac:dyDescent="0.2">
      <c r="A48" s="27" t="s">
        <v>94</v>
      </c>
      <c r="B48" s="33">
        <v>200</v>
      </c>
    </row>
    <row r="49" spans="1:2" x14ac:dyDescent="0.2">
      <c r="A49" s="27" t="s">
        <v>95</v>
      </c>
      <c r="B49" s="33">
        <v>0</v>
      </c>
    </row>
    <row r="51" spans="1:2" x14ac:dyDescent="0.2">
      <c r="A51" s="44" t="s">
        <v>96</v>
      </c>
    </row>
  </sheetData>
  <mergeCells count="11">
    <mergeCell ref="A46:H46"/>
    <mergeCell ref="A13:H13"/>
    <mergeCell ref="A17:H17"/>
    <mergeCell ref="A27:H27"/>
    <mergeCell ref="A33:H33"/>
    <mergeCell ref="A36:H36"/>
    <mergeCell ref="A1:H1"/>
    <mergeCell ref="A3:H3"/>
    <mergeCell ref="A9:H9"/>
    <mergeCell ref="B10:C10"/>
    <mergeCell ref="B11:C11"/>
  </mergeCells>
  <dataValidations count="1">
    <dataValidation type="decimal" errorTitle="Ungültiger Wert" error="Der Verbrauchsanteil muss zwischen 50% und 70% liegen (§ 7 HeizkostenV)." sqref="B14" xr:uid="{00000000-0002-0000-0100-000000000000}">
      <formula1>0.5</formula1>
      <formula2>0.7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06C00"/>
  </sheetPr>
  <dimension ref="A1:H19"/>
  <sheetViews>
    <sheetView zoomScaleNormal="100" workbookViewId="0">
      <selection sqref="A1:H1"/>
    </sheetView>
  </sheetViews>
  <sheetFormatPr baseColWidth="10" defaultColWidth="8.6640625" defaultRowHeight="15" customHeight="1" x14ac:dyDescent="0.2"/>
  <cols>
    <col min="1" max="1" width="25" customWidth="1"/>
    <col min="2" max="7" width="16" customWidth="1"/>
    <col min="8" max="8" width="18" customWidth="1"/>
  </cols>
  <sheetData>
    <row r="1" spans="1:8" ht="36" customHeight="1" x14ac:dyDescent="0.25">
      <c r="A1" s="70" t="s">
        <v>97</v>
      </c>
      <c r="B1" s="70"/>
      <c r="C1" s="70"/>
      <c r="D1" s="70"/>
      <c r="E1" s="70"/>
      <c r="F1" s="70"/>
      <c r="G1" s="70"/>
      <c r="H1" s="70"/>
    </row>
    <row r="2" spans="1:8" x14ac:dyDescent="0.2">
      <c r="A2" s="45" t="str">
        <f>Eingabe!B6&amp;" – "&amp;Eingabe!B7</f>
        <v>01.01.2025 – 31.12.2025</v>
      </c>
    </row>
    <row r="4" spans="1:8" ht="16" x14ac:dyDescent="0.2">
      <c r="A4" s="46" t="s">
        <v>98</v>
      </c>
      <c r="B4" s="47">
        <f>Eingabe!B31</f>
        <v>18930</v>
      </c>
    </row>
    <row r="5" spans="1:8" x14ac:dyDescent="0.2">
      <c r="A5" s="46" t="s">
        <v>99</v>
      </c>
      <c r="B5" s="48" t="str">
        <f>TEXT(Eingabe!B14*100,"0")&amp;"% Verbrauch / "&amp;TEXT((1-Eingabe!B14)*100,"0")&amp;"% Fläche"</f>
        <v>70% Verbrauch / 30% Fläche</v>
      </c>
    </row>
    <row r="7" spans="1:8" x14ac:dyDescent="0.2">
      <c r="A7" s="46" t="s">
        <v>100</v>
      </c>
      <c r="B7" s="49">
        <f>Eingabe!B31*Eingabe!B14</f>
        <v>13251</v>
      </c>
    </row>
    <row r="8" spans="1:8" x14ac:dyDescent="0.2">
      <c r="A8" s="46" t="s">
        <v>101</v>
      </c>
      <c r="B8" s="49">
        <f>Eingabe!B31*(1-Eingabe!B14)</f>
        <v>5679.0000000000009</v>
      </c>
    </row>
    <row r="10" spans="1:8" ht="30" customHeight="1" x14ac:dyDescent="0.2">
      <c r="A10" s="38" t="s">
        <v>71</v>
      </c>
      <c r="B10" s="38" t="s">
        <v>102</v>
      </c>
      <c r="C10" s="38" t="s">
        <v>103</v>
      </c>
      <c r="D10" s="38" t="s">
        <v>104</v>
      </c>
      <c r="E10" s="38" t="s">
        <v>105</v>
      </c>
      <c r="F10" s="38" t="s">
        <v>106</v>
      </c>
      <c r="G10" s="38" t="s">
        <v>107</v>
      </c>
      <c r="H10" s="38" t="s">
        <v>108</v>
      </c>
    </row>
    <row r="11" spans="1:8" x14ac:dyDescent="0.2">
      <c r="A11" s="50" t="str">
        <f>Eingabe!A38</f>
        <v>WE 1</v>
      </c>
      <c r="B11" s="51">
        <f>Eingabe!C38</f>
        <v>75</v>
      </c>
      <c r="C11" s="52">
        <f>Eingabe!D38</f>
        <v>1200</v>
      </c>
      <c r="D11" s="53">
        <f>IF(Eingabe!D44=0,0,Eingabe!D38/Eingabe!D44)</f>
        <v>0.2</v>
      </c>
      <c r="E11" s="54">
        <f t="shared" ref="E11:E16" si="0">D11*$B$7</f>
        <v>2650.2000000000003</v>
      </c>
      <c r="F11" s="53">
        <f>IF(Eingabe!C44=0,0,Eingabe!C38/Eingabe!C44)</f>
        <v>0.16666666666666666</v>
      </c>
      <c r="G11" s="54">
        <f t="shared" ref="G11:G16" si="1">F11*$B$8</f>
        <v>946.50000000000011</v>
      </c>
      <c r="H11" s="55">
        <f t="shared" ref="H11:H16" si="2">E11+G11</f>
        <v>3596.7000000000003</v>
      </c>
    </row>
    <row r="12" spans="1:8" x14ac:dyDescent="0.2">
      <c r="A12" s="39" t="str">
        <f>Eingabe!A39</f>
        <v>WE 2</v>
      </c>
      <c r="B12" s="56">
        <f>Eingabe!C39</f>
        <v>60</v>
      </c>
      <c r="C12" s="57">
        <f>Eingabe!D39</f>
        <v>900</v>
      </c>
      <c r="D12" s="58">
        <f>IF(Eingabe!D44=0,0,Eingabe!D39/Eingabe!D44)</f>
        <v>0.15</v>
      </c>
      <c r="E12" s="59">
        <f t="shared" si="0"/>
        <v>1987.6499999999999</v>
      </c>
      <c r="F12" s="58">
        <f>IF(Eingabe!C44=0,0,Eingabe!C39/Eingabe!C44)</f>
        <v>0.13333333333333333</v>
      </c>
      <c r="G12" s="59">
        <f t="shared" si="1"/>
        <v>757.20000000000016</v>
      </c>
      <c r="H12" s="60">
        <f t="shared" si="2"/>
        <v>2744.85</v>
      </c>
    </row>
    <row r="13" spans="1:8" x14ac:dyDescent="0.2">
      <c r="A13" s="50" t="str">
        <f>Eingabe!A40</f>
        <v>WE 3</v>
      </c>
      <c r="B13" s="51">
        <f>Eingabe!C40</f>
        <v>85</v>
      </c>
      <c r="C13" s="52">
        <f>Eingabe!D40</f>
        <v>1800</v>
      </c>
      <c r="D13" s="53">
        <f>IF(Eingabe!D44=0,0,Eingabe!D40/Eingabe!D44)</f>
        <v>0.3</v>
      </c>
      <c r="E13" s="54">
        <f t="shared" si="0"/>
        <v>3975.2999999999997</v>
      </c>
      <c r="F13" s="53">
        <f>IF(Eingabe!C44=0,0,Eingabe!C40/Eingabe!C44)</f>
        <v>0.18888888888888888</v>
      </c>
      <c r="G13" s="54">
        <f t="shared" si="1"/>
        <v>1072.7</v>
      </c>
      <c r="H13" s="55">
        <f t="shared" si="2"/>
        <v>5048</v>
      </c>
    </row>
    <row r="14" spans="1:8" x14ac:dyDescent="0.2">
      <c r="A14" s="39" t="str">
        <f>Eingabe!A41</f>
        <v>WE 4</v>
      </c>
      <c r="B14" s="56">
        <f>Eingabe!C41</f>
        <v>75</v>
      </c>
      <c r="C14" s="57">
        <f>Eingabe!D41</f>
        <v>1050</v>
      </c>
      <c r="D14" s="58">
        <f>IF(Eingabe!D44=0,0,Eingabe!D41/Eingabe!D44)</f>
        <v>0.17499999999999999</v>
      </c>
      <c r="E14" s="59">
        <f t="shared" si="0"/>
        <v>2318.9249999999997</v>
      </c>
      <c r="F14" s="58">
        <f>IF(Eingabe!C44=0,0,Eingabe!C41/Eingabe!C44)</f>
        <v>0.16666666666666666</v>
      </c>
      <c r="G14" s="59">
        <f t="shared" si="1"/>
        <v>946.50000000000011</v>
      </c>
      <c r="H14" s="60">
        <f t="shared" si="2"/>
        <v>3265.4249999999997</v>
      </c>
    </row>
    <row r="15" spans="1:8" x14ac:dyDescent="0.2">
      <c r="A15" s="50" t="str">
        <f>Eingabe!A42</f>
        <v>WE 5</v>
      </c>
      <c r="B15" s="51">
        <f>Eingabe!C42</f>
        <v>80</v>
      </c>
      <c r="C15" s="52">
        <f>Eingabe!D42</f>
        <v>720</v>
      </c>
      <c r="D15" s="53">
        <f>IF(Eingabe!D44=0,0,Eingabe!D42/Eingabe!D44)</f>
        <v>0.12</v>
      </c>
      <c r="E15" s="54">
        <f t="shared" si="0"/>
        <v>1590.12</v>
      </c>
      <c r="F15" s="53">
        <f>IF(Eingabe!C44=0,0,Eingabe!C42/Eingabe!C44)</f>
        <v>0.17777777777777778</v>
      </c>
      <c r="G15" s="54">
        <f t="shared" si="1"/>
        <v>1009.6000000000003</v>
      </c>
      <c r="H15" s="55">
        <f t="shared" si="2"/>
        <v>2599.7200000000003</v>
      </c>
    </row>
    <row r="16" spans="1:8" x14ac:dyDescent="0.2">
      <c r="A16" s="39" t="str">
        <f>Eingabe!A43</f>
        <v>WE 6</v>
      </c>
      <c r="B16" s="56">
        <f>Eingabe!C43</f>
        <v>75</v>
      </c>
      <c r="C16" s="57">
        <f>Eingabe!D43</f>
        <v>330</v>
      </c>
      <c r="D16" s="58">
        <f>IF(Eingabe!D44=0,0,Eingabe!D43/Eingabe!D44)</f>
        <v>5.5E-2</v>
      </c>
      <c r="E16" s="59">
        <f t="shared" si="0"/>
        <v>728.80499999999995</v>
      </c>
      <c r="F16" s="58">
        <f>IF(Eingabe!C44=0,0,Eingabe!C43/Eingabe!C44)</f>
        <v>0.16666666666666666</v>
      </c>
      <c r="G16" s="59">
        <f t="shared" si="1"/>
        <v>946.50000000000011</v>
      </c>
      <c r="H16" s="60">
        <f t="shared" si="2"/>
        <v>1675.3050000000001</v>
      </c>
    </row>
    <row r="17" spans="1:8" x14ac:dyDescent="0.2">
      <c r="A17" s="34" t="s">
        <v>91</v>
      </c>
      <c r="E17" s="35">
        <f>SUM(E11:E16)</f>
        <v>13251</v>
      </c>
      <c r="G17" s="35">
        <f>SUM(G11:G16)</f>
        <v>5679.0000000000009</v>
      </c>
      <c r="H17" s="35">
        <f>SUM(H11:H16)</f>
        <v>18930</v>
      </c>
    </row>
    <row r="19" spans="1:8" x14ac:dyDescent="0.2">
      <c r="A19" s="44" t="s">
        <v>96</v>
      </c>
    </row>
  </sheetData>
  <mergeCells count="1">
    <mergeCell ref="A1:H1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196F3"/>
  </sheetPr>
  <dimension ref="A1:H19"/>
  <sheetViews>
    <sheetView zoomScaleNormal="100" workbookViewId="0">
      <selection sqref="A1:H1"/>
    </sheetView>
  </sheetViews>
  <sheetFormatPr baseColWidth="10" defaultColWidth="8.6640625" defaultRowHeight="15" customHeight="1" x14ac:dyDescent="0.2"/>
  <cols>
    <col min="1" max="1" width="25" customWidth="1"/>
    <col min="2" max="7" width="16" customWidth="1"/>
    <col min="8" max="8" width="18" customWidth="1"/>
  </cols>
  <sheetData>
    <row r="1" spans="1:8" ht="36" customHeight="1" x14ac:dyDescent="0.25">
      <c r="A1" s="70" t="s">
        <v>109</v>
      </c>
      <c r="B1" s="70"/>
      <c r="C1" s="70"/>
      <c r="D1" s="70"/>
      <c r="E1" s="70"/>
      <c r="F1" s="70"/>
      <c r="G1" s="70"/>
      <c r="H1" s="70"/>
    </row>
    <row r="2" spans="1:8" x14ac:dyDescent="0.2">
      <c r="A2" s="45" t="str">
        <f>Eingabe!B6&amp;" – "&amp;Eingabe!B7</f>
        <v>01.01.2025 – 31.12.2025</v>
      </c>
    </row>
    <row r="4" spans="1:8" ht="16" x14ac:dyDescent="0.2">
      <c r="A4" s="46" t="s">
        <v>110</v>
      </c>
      <c r="B4" s="61">
        <f>Eingabe!B34</f>
        <v>5000</v>
      </c>
    </row>
    <row r="5" spans="1:8" x14ac:dyDescent="0.2">
      <c r="A5" s="46" t="s">
        <v>99</v>
      </c>
      <c r="B5" s="48" t="str">
        <f>TEXT(Eingabe!B14*100,"0")&amp;"% Verbrauch / "&amp;TEXT((1-Eingabe!B14)*100,"0")&amp;"% Fläche"</f>
        <v>70% Verbrauch / 30% Fläche</v>
      </c>
    </row>
    <row r="7" spans="1:8" x14ac:dyDescent="0.2">
      <c r="A7" s="46" t="s">
        <v>100</v>
      </c>
      <c r="B7" s="49">
        <f>Eingabe!B34*Eingabe!B14</f>
        <v>3500</v>
      </c>
    </row>
    <row r="8" spans="1:8" x14ac:dyDescent="0.2">
      <c r="A8" s="46" t="s">
        <v>101</v>
      </c>
      <c r="B8" s="49">
        <f>Eingabe!B34*(1-Eingabe!B14)</f>
        <v>1500.0000000000002</v>
      </c>
    </row>
    <row r="10" spans="1:8" ht="30" customHeight="1" x14ac:dyDescent="0.2">
      <c r="A10" s="38" t="s">
        <v>71</v>
      </c>
      <c r="B10" s="38" t="s">
        <v>102</v>
      </c>
      <c r="C10" s="38" t="s">
        <v>111</v>
      </c>
      <c r="D10" s="38" t="s">
        <v>104</v>
      </c>
      <c r="E10" s="38" t="s">
        <v>105</v>
      </c>
      <c r="F10" s="38" t="s">
        <v>106</v>
      </c>
      <c r="G10" s="38" t="s">
        <v>107</v>
      </c>
      <c r="H10" s="38" t="s">
        <v>112</v>
      </c>
    </row>
    <row r="11" spans="1:8" x14ac:dyDescent="0.2">
      <c r="A11" s="62" t="str">
        <f>Eingabe!A38</f>
        <v>WE 1</v>
      </c>
      <c r="B11" s="63">
        <f>Eingabe!C38</f>
        <v>75</v>
      </c>
      <c r="C11" s="64">
        <f>Eingabe!E38</f>
        <v>90</v>
      </c>
      <c r="D11" s="65">
        <f>IF(Eingabe!E44=0,0,Eingabe!E38/Eingabe!E44)</f>
        <v>0.25714285714285712</v>
      </c>
      <c r="E11" s="66">
        <f t="shared" ref="E11:E16" si="0">D11*$B$7</f>
        <v>899.99999999999989</v>
      </c>
      <c r="F11" s="65">
        <f>IF(Eingabe!C44=0,0,Eingabe!C38/Eingabe!C44)</f>
        <v>0.16666666666666666</v>
      </c>
      <c r="G11" s="66">
        <f t="shared" ref="G11:G16" si="1">F11*$B$8</f>
        <v>250.00000000000003</v>
      </c>
      <c r="H11" s="67">
        <f t="shared" ref="H11:H16" si="2">E11+G11</f>
        <v>1150</v>
      </c>
    </row>
    <row r="12" spans="1:8" x14ac:dyDescent="0.2">
      <c r="A12" s="39" t="str">
        <f>Eingabe!A39</f>
        <v>WE 2</v>
      </c>
      <c r="B12" s="56">
        <f>Eingabe!C39</f>
        <v>60</v>
      </c>
      <c r="C12" s="68">
        <f>Eingabe!E39</f>
        <v>126</v>
      </c>
      <c r="D12" s="58">
        <f>IF(Eingabe!E44=0,0,Eingabe!E39/Eingabe!E44)</f>
        <v>0.36</v>
      </c>
      <c r="E12" s="59">
        <f t="shared" si="0"/>
        <v>1260</v>
      </c>
      <c r="F12" s="58">
        <f>IF(Eingabe!C44=0,0,Eingabe!C39/Eingabe!C44)</f>
        <v>0.13333333333333333</v>
      </c>
      <c r="G12" s="59">
        <f t="shared" si="1"/>
        <v>200.00000000000003</v>
      </c>
      <c r="H12" s="60">
        <f t="shared" si="2"/>
        <v>1460</v>
      </c>
    </row>
    <row r="13" spans="1:8" x14ac:dyDescent="0.2">
      <c r="A13" s="62" t="str">
        <f>Eingabe!A40</f>
        <v>WE 3</v>
      </c>
      <c r="B13" s="63">
        <f>Eingabe!C40</f>
        <v>85</v>
      </c>
      <c r="C13" s="64">
        <f>Eingabe!E40</f>
        <v>87.5</v>
      </c>
      <c r="D13" s="65">
        <f>IF(Eingabe!E44=0,0,Eingabe!E40/Eingabe!E44)</f>
        <v>0.25</v>
      </c>
      <c r="E13" s="66">
        <f t="shared" si="0"/>
        <v>875</v>
      </c>
      <c r="F13" s="65">
        <f>IF(Eingabe!C44=0,0,Eingabe!C40/Eingabe!C44)</f>
        <v>0.18888888888888888</v>
      </c>
      <c r="G13" s="66">
        <f t="shared" si="1"/>
        <v>283.33333333333337</v>
      </c>
      <c r="H13" s="67">
        <f t="shared" si="2"/>
        <v>1158.3333333333335</v>
      </c>
    </row>
    <row r="14" spans="1:8" x14ac:dyDescent="0.2">
      <c r="A14" s="39" t="str">
        <f>Eingabe!A41</f>
        <v>WE 4</v>
      </c>
      <c r="B14" s="56">
        <f>Eingabe!C41</f>
        <v>75</v>
      </c>
      <c r="C14" s="68">
        <f>Eingabe!E41</f>
        <v>46.5</v>
      </c>
      <c r="D14" s="58">
        <f>IF(Eingabe!E44=0,0,Eingabe!E41/Eingabe!E44)</f>
        <v>0.13285714285714287</v>
      </c>
      <c r="E14" s="59">
        <f t="shared" si="0"/>
        <v>465.00000000000006</v>
      </c>
      <c r="F14" s="58">
        <f>IF(Eingabe!C44=0,0,Eingabe!C41/Eingabe!C44)</f>
        <v>0.16666666666666666</v>
      </c>
      <c r="G14" s="59">
        <f t="shared" si="1"/>
        <v>250.00000000000003</v>
      </c>
      <c r="H14" s="60">
        <f t="shared" si="2"/>
        <v>715.00000000000011</v>
      </c>
    </row>
    <row r="15" spans="1:8" x14ac:dyDescent="0.2">
      <c r="A15" s="62" t="str">
        <f>Eingabe!A42</f>
        <v>WE 5</v>
      </c>
      <c r="B15" s="63">
        <f>Eingabe!C42</f>
        <v>80</v>
      </c>
      <c r="C15" s="64">
        <f>Eingabe!E42</f>
        <v>0</v>
      </c>
      <c r="D15" s="65">
        <f>IF(Eingabe!E44=0,0,Eingabe!E42/Eingabe!E44)</f>
        <v>0</v>
      </c>
      <c r="E15" s="66">
        <f t="shared" si="0"/>
        <v>0</v>
      </c>
      <c r="F15" s="65">
        <f>IF(Eingabe!C44=0,0,Eingabe!C42/Eingabe!C44)</f>
        <v>0.17777777777777778</v>
      </c>
      <c r="G15" s="66">
        <f t="shared" si="1"/>
        <v>266.66666666666674</v>
      </c>
      <c r="H15" s="67">
        <f t="shared" si="2"/>
        <v>266.66666666666674</v>
      </c>
    </row>
    <row r="16" spans="1:8" x14ac:dyDescent="0.2">
      <c r="A16" s="39" t="str">
        <f>Eingabe!A43</f>
        <v>WE 6</v>
      </c>
      <c r="B16" s="56">
        <f>Eingabe!C43</f>
        <v>75</v>
      </c>
      <c r="C16" s="68">
        <f>Eingabe!E43</f>
        <v>0</v>
      </c>
      <c r="D16" s="58">
        <f>IF(Eingabe!E44=0,0,Eingabe!E43/Eingabe!E44)</f>
        <v>0</v>
      </c>
      <c r="E16" s="59">
        <f t="shared" si="0"/>
        <v>0</v>
      </c>
      <c r="F16" s="58">
        <f>IF(Eingabe!C44=0,0,Eingabe!C43/Eingabe!C44)</f>
        <v>0.16666666666666666</v>
      </c>
      <c r="G16" s="59">
        <f t="shared" si="1"/>
        <v>250.00000000000003</v>
      </c>
      <c r="H16" s="60">
        <f t="shared" si="2"/>
        <v>250.00000000000003</v>
      </c>
    </row>
    <row r="17" spans="1:8" x14ac:dyDescent="0.2">
      <c r="A17" s="34" t="s">
        <v>91</v>
      </c>
      <c r="E17" s="35">
        <f>SUM(E11:E16)</f>
        <v>3500</v>
      </c>
      <c r="G17" s="35">
        <f>SUM(G11:G16)</f>
        <v>1500.0000000000002</v>
      </c>
      <c r="H17" s="35">
        <f>SUM(H11:H16)</f>
        <v>5000.0000000000009</v>
      </c>
    </row>
    <row r="19" spans="1:8" x14ac:dyDescent="0.2">
      <c r="A19" s="44" t="s">
        <v>96</v>
      </c>
    </row>
  </sheetData>
  <mergeCells count="1">
    <mergeCell ref="A1:H1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2D9A4F"/>
  </sheetPr>
  <dimension ref="A1:G27"/>
  <sheetViews>
    <sheetView tabSelected="1" zoomScaleNormal="100" workbookViewId="0">
      <selection activeCell="A16" sqref="A16:F16"/>
    </sheetView>
  </sheetViews>
  <sheetFormatPr baseColWidth="10" defaultColWidth="8.6640625" defaultRowHeight="15" customHeight="1" x14ac:dyDescent="0.2"/>
  <cols>
    <col min="1" max="1" width="35" customWidth="1"/>
    <col min="2" max="5" width="18" customWidth="1"/>
    <col min="6" max="6" width="22" customWidth="1"/>
    <col min="7" max="7" width="18" customWidth="1"/>
  </cols>
  <sheetData>
    <row r="1" spans="1:7" ht="36" customHeight="1" x14ac:dyDescent="0.25">
      <c r="A1" s="70" t="s">
        <v>113</v>
      </c>
      <c r="B1" s="70"/>
      <c r="C1" s="70"/>
      <c r="D1" s="70"/>
      <c r="E1" s="70"/>
      <c r="F1" s="70"/>
      <c r="G1" s="70"/>
    </row>
    <row r="2" spans="1:7" x14ac:dyDescent="0.2">
      <c r="A2" s="45" t="str">
        <f>Eingabe!B6&amp;" – "&amp;Eingabe!B7</f>
        <v>01.01.2025 – 31.12.2025</v>
      </c>
    </row>
    <row r="3" spans="1:7" x14ac:dyDescent="0.2">
      <c r="A3" s="48" t="str">
        <f>"Vermieter: "&amp;Eingabe!B10</f>
        <v>Vermieter: Max Mustermann</v>
      </c>
    </row>
    <row r="5" spans="1:7" ht="30" customHeight="1" x14ac:dyDescent="0.2">
      <c r="A5" s="38" t="s">
        <v>114</v>
      </c>
      <c r="B5" s="38" t="s">
        <v>115</v>
      </c>
      <c r="C5" s="38" t="s">
        <v>116</v>
      </c>
      <c r="D5" s="38" t="s">
        <v>117</v>
      </c>
      <c r="E5" s="38" t="s">
        <v>118</v>
      </c>
      <c r="F5" s="38" t="s">
        <v>119</v>
      </c>
    </row>
    <row r="6" spans="1:7" x14ac:dyDescent="0.2">
      <c r="A6" s="50" t="str">
        <f>Eingabe!A38&amp;" – "&amp;Eingabe!B38</f>
        <v>WE 1 – Erika Beispiel, 2.OG rechts</v>
      </c>
      <c r="B6" s="54">
        <f>Heizkosten!H11</f>
        <v>3596.7000000000003</v>
      </c>
      <c r="C6" s="54">
        <f>Warmwasser!H11</f>
        <v>1150</v>
      </c>
      <c r="D6" s="55">
        <f t="shared" ref="D6:D11" si="0">B6+C6</f>
        <v>4746.7000000000007</v>
      </c>
      <c r="E6" s="54">
        <f>Eingabe!F38</f>
        <v>4200</v>
      </c>
      <c r="F6" s="55">
        <f t="shared" ref="F6:F11" si="1">D6-E6</f>
        <v>546.70000000000073</v>
      </c>
    </row>
    <row r="7" spans="1:7" x14ac:dyDescent="0.2">
      <c r="A7" s="39" t="str">
        <f>Eingabe!A39&amp;" – "&amp;Eingabe!B39</f>
        <v>WE 2 – Klaus Müller, 1.OG links</v>
      </c>
      <c r="B7" s="59">
        <f>Heizkosten!H12</f>
        <v>2744.85</v>
      </c>
      <c r="C7" s="59">
        <f>Warmwasser!H12</f>
        <v>1460</v>
      </c>
      <c r="D7" s="60">
        <f t="shared" si="0"/>
        <v>4204.8500000000004</v>
      </c>
      <c r="E7" s="59">
        <f>Eingabe!F39</f>
        <v>3600</v>
      </c>
      <c r="F7" s="60">
        <f t="shared" si="1"/>
        <v>604.85000000000036</v>
      </c>
    </row>
    <row r="8" spans="1:7" x14ac:dyDescent="0.2">
      <c r="A8" s="50" t="str">
        <f>Eingabe!A40&amp;" – "&amp;Eingabe!B40</f>
        <v>WE 3 – Anna Schmidt, EG</v>
      </c>
      <c r="B8" s="54">
        <f>Heizkosten!H13</f>
        <v>5048</v>
      </c>
      <c r="C8" s="54">
        <f>Warmwasser!H13</f>
        <v>1158.3333333333335</v>
      </c>
      <c r="D8" s="55">
        <f t="shared" si="0"/>
        <v>6206.3333333333339</v>
      </c>
      <c r="E8" s="54">
        <f>Eingabe!F40</f>
        <v>5100</v>
      </c>
      <c r="F8" s="55">
        <f t="shared" si="1"/>
        <v>1106.3333333333339</v>
      </c>
    </row>
    <row r="9" spans="1:7" x14ac:dyDescent="0.2">
      <c r="A9" s="39" t="str">
        <f>Eingabe!A41&amp;" – "&amp;Eingabe!B41</f>
        <v>WE 4 – Peter Weber, 1.OG rechts</v>
      </c>
      <c r="B9" s="59">
        <f>Heizkosten!H14</f>
        <v>3265.4249999999997</v>
      </c>
      <c r="C9" s="59">
        <f>Warmwasser!H14</f>
        <v>715.00000000000011</v>
      </c>
      <c r="D9" s="60">
        <f t="shared" si="0"/>
        <v>3980.4249999999997</v>
      </c>
      <c r="E9" s="59">
        <f>Eingabe!F41</f>
        <v>4200</v>
      </c>
      <c r="F9" s="60">
        <f t="shared" si="1"/>
        <v>-219.57500000000027</v>
      </c>
    </row>
    <row r="10" spans="1:7" x14ac:dyDescent="0.2">
      <c r="A10" s="50" t="str">
        <f>Eingabe!A42&amp;" – "&amp;Eingabe!B42</f>
        <v>WE 5 – Maria Fischer, 2.OG links</v>
      </c>
      <c r="B10" s="54">
        <f>Heizkosten!H15</f>
        <v>2599.7200000000003</v>
      </c>
      <c r="C10" s="54">
        <f>Warmwasser!H15</f>
        <v>266.66666666666674</v>
      </c>
      <c r="D10" s="55">
        <f t="shared" si="0"/>
        <v>2866.3866666666672</v>
      </c>
      <c r="E10" s="54">
        <f>Eingabe!F42</f>
        <v>4500</v>
      </c>
      <c r="F10" s="55">
        <f t="shared" si="1"/>
        <v>-1633.6133333333328</v>
      </c>
    </row>
    <row r="11" spans="1:7" x14ac:dyDescent="0.2">
      <c r="A11" s="39" t="str">
        <f>Eingabe!A43&amp;" – "&amp;Eingabe!B43</f>
        <v>WE 6 – Leerstand</v>
      </c>
      <c r="B11" s="59">
        <f>Heizkosten!H16</f>
        <v>1675.3050000000001</v>
      </c>
      <c r="C11" s="59">
        <f>Warmwasser!H16</f>
        <v>250.00000000000003</v>
      </c>
      <c r="D11" s="60">
        <f t="shared" si="0"/>
        <v>1925.3050000000001</v>
      </c>
      <c r="E11" s="59">
        <f>Eingabe!F43</f>
        <v>0</v>
      </c>
      <c r="F11" s="60">
        <f t="shared" si="1"/>
        <v>1925.3050000000001</v>
      </c>
    </row>
    <row r="12" spans="1:7" x14ac:dyDescent="0.2">
      <c r="A12" s="34" t="s">
        <v>91</v>
      </c>
      <c r="B12" s="35">
        <f>SUM(B6:B11)</f>
        <v>18930</v>
      </c>
      <c r="C12" s="35">
        <f>SUM(C6:C11)</f>
        <v>5000.0000000000009</v>
      </c>
      <c r="D12" s="35">
        <f>SUM(D6:D11)</f>
        <v>23930</v>
      </c>
      <c r="E12" s="35">
        <f>SUM(E6:E11)</f>
        <v>21600</v>
      </c>
      <c r="F12" s="35">
        <f>SUM(F6:F11)</f>
        <v>2330.0000000000018</v>
      </c>
    </row>
    <row r="14" spans="1:7" x14ac:dyDescent="0.2">
      <c r="A14" s="73" t="s">
        <v>120</v>
      </c>
      <c r="B14" s="73"/>
      <c r="C14" s="73"/>
      <c r="D14" s="73"/>
      <c r="E14" s="73"/>
      <c r="F14" s="73"/>
    </row>
    <row r="16" spans="1:7" ht="27.75" customHeight="1" x14ac:dyDescent="0.2">
      <c r="A16" s="71" t="s">
        <v>121</v>
      </c>
      <c r="B16" s="71"/>
      <c r="C16" s="71"/>
      <c r="D16" s="71"/>
      <c r="E16" s="71"/>
      <c r="F16" s="71"/>
    </row>
    <row r="17" spans="1:3" ht="30" customHeight="1" x14ac:dyDescent="0.2">
      <c r="A17" s="38" t="s">
        <v>114</v>
      </c>
      <c r="B17" s="38" t="s">
        <v>122</v>
      </c>
      <c r="C17" s="38" t="s">
        <v>123</v>
      </c>
    </row>
    <row r="18" spans="1:3" x14ac:dyDescent="0.2">
      <c r="A18" s="39" t="str">
        <f>Eingabe!A38</f>
        <v>WE 1</v>
      </c>
      <c r="B18" s="58">
        <f>IF(Eingabe!C44=0,0,Eingabe!C38/Eingabe!C44)</f>
        <v>0.16666666666666666</v>
      </c>
      <c r="C18" s="59">
        <f>B18*(Eingabe!B47+Eingabe!B48+Eingabe!B49)</f>
        <v>83.333333333333329</v>
      </c>
    </row>
    <row r="19" spans="1:3" x14ac:dyDescent="0.2">
      <c r="A19" s="39" t="str">
        <f>Eingabe!A39</f>
        <v>WE 2</v>
      </c>
      <c r="B19" s="58">
        <f>IF(Eingabe!C44=0,0,Eingabe!C39/Eingabe!C44)</f>
        <v>0.13333333333333333</v>
      </c>
      <c r="C19" s="59">
        <f>B19*(Eingabe!B47+Eingabe!B48+Eingabe!B49)</f>
        <v>66.666666666666671</v>
      </c>
    </row>
    <row r="20" spans="1:3" x14ac:dyDescent="0.2">
      <c r="A20" s="39" t="str">
        <f>Eingabe!A40</f>
        <v>WE 3</v>
      </c>
      <c r="B20" s="58">
        <f>IF(Eingabe!C44=0,0,Eingabe!C40/Eingabe!C44)</f>
        <v>0.18888888888888888</v>
      </c>
      <c r="C20" s="59">
        <f>B20*(Eingabe!B47+Eingabe!B48+Eingabe!B49)</f>
        <v>94.444444444444443</v>
      </c>
    </row>
    <row r="21" spans="1:3" x14ac:dyDescent="0.2">
      <c r="A21" s="39" t="str">
        <f>Eingabe!A41</f>
        <v>WE 4</v>
      </c>
      <c r="B21" s="58">
        <f>IF(Eingabe!C44=0,0,Eingabe!C41/Eingabe!C44)</f>
        <v>0.16666666666666666</v>
      </c>
      <c r="C21" s="59">
        <f>B21*(Eingabe!B47+Eingabe!B48+Eingabe!B49)</f>
        <v>83.333333333333329</v>
      </c>
    </row>
    <row r="22" spans="1:3" x14ac:dyDescent="0.2">
      <c r="A22" s="39" t="str">
        <f>Eingabe!A42</f>
        <v>WE 5</v>
      </c>
      <c r="B22" s="58">
        <f>IF(Eingabe!C44=0,0,Eingabe!C42/Eingabe!C44)</f>
        <v>0.17777777777777778</v>
      </c>
      <c r="C22" s="59">
        <f>B22*(Eingabe!B47+Eingabe!B48+Eingabe!B49)</f>
        <v>88.888888888888886</v>
      </c>
    </row>
    <row r="23" spans="1:3" x14ac:dyDescent="0.2">
      <c r="A23" s="39" t="str">
        <f>Eingabe!A43</f>
        <v>WE 6</v>
      </c>
      <c r="B23" s="58">
        <f>IF(Eingabe!C44=0,0,Eingabe!C43/Eingabe!C44)</f>
        <v>0.16666666666666666</v>
      </c>
      <c r="C23" s="59">
        <f>B23*(Eingabe!B47+Eingabe!B48+Eingabe!B49)</f>
        <v>83.333333333333329</v>
      </c>
    </row>
    <row r="25" spans="1:3" x14ac:dyDescent="0.2">
      <c r="A25" s="29" t="s">
        <v>124</v>
      </c>
    </row>
    <row r="27" spans="1:3" x14ac:dyDescent="0.2">
      <c r="A27" s="44" t="s">
        <v>125</v>
      </c>
    </row>
  </sheetData>
  <mergeCells count="3">
    <mergeCell ref="A1:G1"/>
    <mergeCell ref="A14:F14"/>
    <mergeCell ref="A16:F16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BITTE LESEN</vt:lpstr>
      <vt:lpstr>Eingabe</vt:lpstr>
      <vt:lpstr>Heizkosten</vt:lpstr>
      <vt:lpstr>Warmwasser</vt:lpstr>
      <vt:lpstr>Zusammenfassung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Christopher Schulz</cp:lastModifiedBy>
  <cp:revision>0</cp:revision>
  <dcterms:created xsi:type="dcterms:W3CDTF">2026-02-22T13:24:15Z</dcterms:created>
  <dcterms:modified xsi:type="dcterms:W3CDTF">2026-02-22T13:54:21Z</dcterms:modified>
  <dc:language>en-US</dc:language>
</cp:coreProperties>
</file>